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9420" windowHeight="4410" tabRatio="870" activeTab="0"/>
  </bookViews>
  <sheets>
    <sheet name="TABLO LİSTESİ" sheetId="1" r:id="rId1"/>
    <sheet name="TABLO 1" sheetId="2" r:id="rId2"/>
    <sheet name="TABLO 2" sheetId="3" r:id="rId3"/>
    <sheet name="TABLO 3" sheetId="4" r:id="rId4"/>
    <sheet name="TABLO 4" sheetId="5" r:id="rId5"/>
    <sheet name="TABLO 5" sheetId="6" r:id="rId6"/>
    <sheet name="TABLO 6" sheetId="7" r:id="rId7"/>
    <sheet name="TABLO 7" sheetId="8" r:id="rId8"/>
    <sheet name="TABLO 8" sheetId="9" r:id="rId9"/>
    <sheet name="TABLO 9" sheetId="10" r:id="rId10"/>
    <sheet name="TABLO 10.1" sheetId="11" r:id="rId11"/>
    <sheet name="TABLO 10.2" sheetId="12" r:id="rId12"/>
    <sheet name="TABLO 10.3" sheetId="13" r:id="rId13"/>
    <sheet name="TABLO 10.4" sheetId="14" r:id="rId14"/>
    <sheet name="TABLO 10.5" sheetId="15" r:id="rId15"/>
    <sheet name="TABLO 11" sheetId="16" r:id="rId16"/>
    <sheet name="TABLO 12.1" sheetId="17" r:id="rId17"/>
    <sheet name="TABLO 12.2" sheetId="18" r:id="rId18"/>
    <sheet name="TABLO 12.3" sheetId="19" r:id="rId19"/>
    <sheet name="TABLO 12.4" sheetId="20" r:id="rId20"/>
    <sheet name="TABLO 12.5" sheetId="21" r:id="rId21"/>
    <sheet name="TABLO 13" sheetId="22" r:id="rId22"/>
    <sheet name="TABLO 14.1" sheetId="23" r:id="rId23"/>
    <sheet name="TABLO 14.2" sheetId="24" r:id="rId24"/>
    <sheet name="TABLO 14.3" sheetId="25" r:id="rId25"/>
    <sheet name="TABLO 14.4" sheetId="26" r:id="rId26"/>
    <sheet name="TABLO 14.5" sheetId="27" r:id="rId27"/>
    <sheet name="TABLO 15" sheetId="28" r:id="rId28"/>
    <sheet name="TABLO 16.1" sheetId="29" r:id="rId29"/>
    <sheet name="TABLO 16.2" sheetId="30" r:id="rId30"/>
    <sheet name="TABLO 16.3" sheetId="31" r:id="rId31"/>
    <sheet name="TABLO 16.4" sheetId="32" r:id="rId32"/>
    <sheet name="TABLO 16.5" sheetId="33" r:id="rId33"/>
    <sheet name="TABLO 16.6" sheetId="34" r:id="rId34"/>
    <sheet name="TABLO 16.7" sheetId="35" r:id="rId35"/>
    <sheet name="TABLO 16.8" sheetId="36" r:id="rId36"/>
    <sheet name="TABLO 16.9" sheetId="37" r:id="rId37"/>
    <sheet name="TABLO 16.10" sheetId="38" r:id="rId38"/>
    <sheet name="TABLO 16.11" sheetId="39" r:id="rId39"/>
    <sheet name="TABLO 16.12" sheetId="40" r:id="rId40"/>
    <sheet name="TABLO 16.13" sheetId="41" r:id="rId41"/>
    <sheet name="TABLO 16.14" sheetId="42" r:id="rId42"/>
    <sheet name="TABLO 16.15" sheetId="43" r:id="rId43"/>
    <sheet name="TABLO 17" sheetId="44" r:id="rId44"/>
    <sheet name="TABLO 18" sheetId="45" r:id="rId45"/>
    <sheet name="TABLO 19" sheetId="46" r:id="rId46"/>
    <sheet name="TABLO 20" sheetId="47" r:id="rId47"/>
  </sheets>
  <definedNames>
    <definedName name="_xlnm.Print_Area" localSheetId="1">'TABLO 1'!$A$1:$P$201</definedName>
    <definedName name="_xlnm.Print_Area" localSheetId="10">'TABLO 10.1'!$A$1:$A$30</definedName>
    <definedName name="_xlnm.Print_Area" localSheetId="11">'TABLO 10.2'!$A$1:$A$30</definedName>
    <definedName name="_xlnm.Print_Area" localSheetId="12">'TABLO 10.3'!$A$1:$A$30</definedName>
    <definedName name="_xlnm.Print_Area" localSheetId="13">'TABLO 10.4'!$A$1:$A$31</definedName>
    <definedName name="_xlnm.Print_Area" localSheetId="14">'TABLO 10.5'!$A$1:$A$31</definedName>
    <definedName name="_xlnm.Print_Area" localSheetId="15">'TABLO 11'!$A$1:$A$33</definedName>
    <definedName name="_xlnm.Print_Area" localSheetId="16">'TABLO 12.1'!$A$1:$A$55</definedName>
    <definedName name="_xlnm.Print_Area" localSheetId="17">'TABLO 12.2'!$A$1:$A$55</definedName>
    <definedName name="_xlnm.Print_Area" localSheetId="18">'TABLO 12.3'!$A$1:$A$55</definedName>
    <definedName name="_xlnm.Print_Area" localSheetId="19">'TABLO 12.4'!$A$1:$A$55</definedName>
    <definedName name="_xlnm.Print_Area" localSheetId="20">'TABLO 12.5'!$A$1:$A$56</definedName>
    <definedName name="_xlnm.Print_Area" localSheetId="21">'TABLO 13'!$A$1:$A$18</definedName>
    <definedName name="_xlnm.Print_Area" localSheetId="22">'TABLO 14.1'!$A$1:$A$15</definedName>
    <definedName name="_xlnm.Print_Area" localSheetId="23">'TABLO 14.2'!$A$1:$A$15</definedName>
    <definedName name="_xlnm.Print_Area" localSheetId="24">'TABLO 14.3'!$A$1:$A$15</definedName>
    <definedName name="_xlnm.Print_Area" localSheetId="25">'TABLO 14.4'!$A$1:$A$15</definedName>
    <definedName name="_xlnm.Print_Area" localSheetId="26">'TABLO 14.5'!$A$1:$A$16</definedName>
    <definedName name="_xlnm.Print_Area" localSheetId="27">'TABLO 15'!$A$1:$L$94</definedName>
    <definedName name="_xlnm.Print_Area" localSheetId="28">'TABLO 16.1'!$A$1:$H$99</definedName>
    <definedName name="_xlnm.Print_Area" localSheetId="43">'TABLO 17'!$A$1:$O$30</definedName>
    <definedName name="_xlnm.Print_Area" localSheetId="44">'TABLO 18'!$A$1:$J$67</definedName>
    <definedName name="_xlnm.Print_Area" localSheetId="45">'TABLO 19'!$A$1:$J$67</definedName>
    <definedName name="_xlnm.Print_Area" localSheetId="2">'TABLO 2'!$A$1:$L$139</definedName>
    <definedName name="_xlnm.Print_Area" localSheetId="46">'TABLO 20'!$A$1:$H$32</definedName>
    <definedName name="_xlnm.Print_Area" localSheetId="3">'TABLO 3'!$A$1:$K$138</definedName>
    <definedName name="_xlnm.Print_Area" localSheetId="4">'TABLO 4'!$A$1:$M$198</definedName>
    <definedName name="_xlnm.Print_Area" localSheetId="5">'TABLO 5'!$A$1:$Q$68</definedName>
    <definedName name="_xlnm.Print_Area" localSheetId="6">'TABLO 6'!$A$1:$N$198</definedName>
    <definedName name="_xlnm.Print_Area" localSheetId="7">'TABLO 7'!$A$1:$O$139</definedName>
    <definedName name="_xlnm.Print_Area" localSheetId="8">'TABLO 8'!$A$1:$O$139</definedName>
    <definedName name="_xlnm.Print_Area" localSheetId="9">'TABLO 9'!$A$1:$A$34</definedName>
  </definedNames>
  <calcPr fullCalcOnLoad="1"/>
</workbook>
</file>

<file path=xl/sharedStrings.xml><?xml version="1.0" encoding="utf-8"?>
<sst xmlns="http://schemas.openxmlformats.org/spreadsheetml/2006/main" count="4818" uniqueCount="630">
  <si>
    <t xml:space="preserve">TABLO 1: </t>
  </si>
  <si>
    <t xml:space="preserve">TABLO 2: </t>
  </si>
  <si>
    <t xml:space="preserve">TABLO 3: </t>
  </si>
  <si>
    <t>http://kayham.erciyes.edu.tr/</t>
  </si>
  <si>
    <t>KAYHAM</t>
  </si>
  <si>
    <t>Tablo 1</t>
  </si>
  <si>
    <t>AYLAR</t>
  </si>
  <si>
    <t xml:space="preserve">AKTİF SİGORTALILAR </t>
  </si>
  <si>
    <t xml:space="preserve">MALULLÜK-YAŞLILIK-ÖLÜM SİGORTASI                                                                                  </t>
  </si>
  <si>
    <t xml:space="preserve">İŞ.KAZ.İLE MESLEK HASTALIĞI SİGORTASI                                                                                  </t>
  </si>
  <si>
    <t xml:space="preserve">TOPLAM AYLIK VE GELİR ALANLAR </t>
  </si>
  <si>
    <t>Tablo 10.3</t>
  </si>
  <si>
    <t>YILLAR İTİBARİYLE KAYSERİ, DENİZLİ VE KONYA İLLERİ AYLIK PRİM VE HİZMET BELGESİ ALINAN İŞYERLERİNİN VE SİGORTALILARIN FAALİYET GRUPLARINA GÖRE DAĞILIMI, 2010</t>
  </si>
  <si>
    <r>
      <t>Kayıt Tarihi:</t>
    </r>
    <r>
      <rPr>
        <sz val="10"/>
        <rFont val="Arial"/>
        <family val="2"/>
      </rPr>
      <t xml:space="preserve"> 20.03.2012</t>
    </r>
  </si>
  <si>
    <r>
      <t>Kayıt Yeri:</t>
    </r>
    <r>
      <rPr>
        <sz val="10"/>
        <rFont val="Arial"/>
        <family val="2"/>
      </rPr>
      <t xml:space="preserve"> Sosyal Güvenlik Kurumu 2010 İstatistik Yıllığı</t>
    </r>
  </si>
  <si>
    <t xml:space="preserve">TABLO 10.3: </t>
  </si>
  <si>
    <t xml:space="preserve">ZORUNLU SİGORTALILAR </t>
  </si>
  <si>
    <t xml:space="preserve">ÇIRAKLAR </t>
  </si>
  <si>
    <t xml:space="preserve">TOPLULUK </t>
  </si>
  <si>
    <t xml:space="preserve">TARIM </t>
  </si>
  <si>
    <t>MALULLÜK AYLIĞI ALANLAR</t>
  </si>
  <si>
    <t xml:space="preserve">YAŞLILIK AYLIĞI ALANLAR </t>
  </si>
  <si>
    <r>
      <t>ÖLÜM AYLIĞI ALANLAR
(Haksahibi)</t>
    </r>
    <r>
      <rPr>
        <sz val="10"/>
        <color indexed="8"/>
        <rFont val="Arial"/>
        <family val="2"/>
      </rPr>
      <t xml:space="preserve"> </t>
    </r>
  </si>
  <si>
    <t>SÜREKLİ İŞ GÖREMEZLİK GELİRİ ALANLAR</t>
  </si>
  <si>
    <t xml:space="preserve">ÖLÜM GELİRİ ALANLAR (Haksahibi) </t>
  </si>
  <si>
    <t>Kapsam</t>
  </si>
  <si>
    <t xml:space="preserve">Bağımlı </t>
  </si>
  <si>
    <t>MAYIS</t>
  </si>
  <si>
    <t>KAYSERİ</t>
  </si>
  <si>
    <t>HAZİRAN</t>
  </si>
  <si>
    <t>TEMMUZ</t>
  </si>
  <si>
    <t>AĞUSTOS</t>
  </si>
  <si>
    <t>EYLÜL</t>
  </si>
  <si>
    <t>Çıraklar: Staj Öğrencilerini kapsamaktadır.</t>
  </si>
  <si>
    <r>
      <t>Kayıt Tarihi:</t>
    </r>
    <r>
      <rPr>
        <sz val="10"/>
        <rFont val="Arial"/>
        <family val="0"/>
      </rPr>
      <t xml:space="preserve"> 13.11.2008</t>
    </r>
  </si>
  <si>
    <r>
      <t xml:space="preserve">Kayıt Yeri: </t>
    </r>
    <r>
      <rPr>
        <sz val="10"/>
        <rFont val="Arial"/>
        <family val="2"/>
      </rPr>
      <t>http://www.sgk.gov.tr/wps/portal/Anasayfa/Istatistikler</t>
    </r>
  </si>
  <si>
    <t>TABLO LİSTESİ</t>
  </si>
  <si>
    <t>Aktif Sigortalı</t>
  </si>
  <si>
    <t xml:space="preserve">Malullük-Yaşlılık-Ölüm Aylığı Alanlar                                                                                  </t>
  </si>
  <si>
    <t>Toplam Aylık Alanlar</t>
  </si>
  <si>
    <t xml:space="preserve">Malullük Aylığı Alanlar </t>
  </si>
  <si>
    <t xml:space="preserve">Yaşlılık Aylığı Alanlar </t>
  </si>
  <si>
    <t>Ölüm Aylığı Alanlar 
(Haksahibi)</t>
  </si>
  <si>
    <t>EKİM</t>
  </si>
  <si>
    <r>
      <t>1479 Sayılı Kanun,</t>
    </r>
    <r>
      <rPr>
        <i/>
        <sz val="10"/>
        <color indexed="8"/>
        <rFont val="Arial"/>
        <family val="2"/>
      </rPr>
      <t>Esnaf ve Sanatkarlar ve Diğer Bağımsız Çalışanları (BAĞ-KUR) kapsamaktadır.</t>
    </r>
  </si>
  <si>
    <r>
      <t>2926 Sayılı Kanun,</t>
    </r>
    <r>
      <rPr>
        <i/>
        <sz val="10"/>
        <rFont val="Arial"/>
        <family val="2"/>
      </rPr>
      <t>Tarımda Kendi Adına ve Hesabına Çalışanları kapsamaktadır</t>
    </r>
  </si>
  <si>
    <t>Not : İncelemek istediğiniz tablo başlığı üzerine tıklayınız.</t>
  </si>
  <si>
    <t>Tablo 3</t>
  </si>
  <si>
    <t>Tablo 2</t>
  </si>
  <si>
    <t>KASIM</t>
  </si>
  <si>
    <t>İL KODU</t>
  </si>
  <si>
    <t>İLLER</t>
  </si>
  <si>
    <t>YILLAR</t>
  </si>
  <si>
    <t>01</t>
  </si>
  <si>
    <t xml:space="preserve">  ADANA</t>
  </si>
  <si>
    <t>02</t>
  </si>
  <si>
    <t xml:space="preserve">  ADIYAMAN</t>
  </si>
  <si>
    <t>03</t>
  </si>
  <si>
    <t xml:space="preserve">  AFYON</t>
  </si>
  <si>
    <t>04</t>
  </si>
  <si>
    <t xml:space="preserve">  AĞRI </t>
  </si>
  <si>
    <t>05</t>
  </si>
  <si>
    <t xml:space="preserve">  AMASYA</t>
  </si>
  <si>
    <t>06</t>
  </si>
  <si>
    <t xml:space="preserve">  ANKARA</t>
  </si>
  <si>
    <t>07</t>
  </si>
  <si>
    <t xml:space="preserve">  ANTALYA</t>
  </si>
  <si>
    <t>08</t>
  </si>
  <si>
    <t xml:space="preserve">  ARTVİN</t>
  </si>
  <si>
    <t>09</t>
  </si>
  <si>
    <t xml:space="preserve">  AYDIN</t>
  </si>
  <si>
    <t xml:space="preserve">  BALIKESİR</t>
  </si>
  <si>
    <t xml:space="preserve">  BİLECİK</t>
  </si>
  <si>
    <t xml:space="preserve">  BİNGÖL</t>
  </si>
  <si>
    <t xml:space="preserve">  BİTLİS</t>
  </si>
  <si>
    <t xml:space="preserve">  BOLU</t>
  </si>
  <si>
    <t xml:space="preserve">  BURDUR</t>
  </si>
  <si>
    <t xml:space="preserve">  BURSA</t>
  </si>
  <si>
    <t xml:space="preserve">  ÇANAKKALE</t>
  </si>
  <si>
    <t xml:space="preserve">  ÇANKIRI</t>
  </si>
  <si>
    <t xml:space="preserve">  ÇORUM</t>
  </si>
  <si>
    <t xml:space="preserve">  DENİZLİ </t>
  </si>
  <si>
    <t xml:space="preserve">  DİYARBAKIR</t>
  </si>
  <si>
    <t xml:space="preserve">  EDİRNE</t>
  </si>
  <si>
    <t xml:space="preserve">  ELAZIĞ</t>
  </si>
  <si>
    <t xml:space="preserve">  ERZİNCAN</t>
  </si>
  <si>
    <t xml:space="preserve">  ERZURUM</t>
  </si>
  <si>
    <t xml:space="preserve">  ESKİŞEHİR</t>
  </si>
  <si>
    <t xml:space="preserve">  GAZİANTEP</t>
  </si>
  <si>
    <t xml:space="preserve">  GİRESUN</t>
  </si>
  <si>
    <t xml:space="preserve">  GÜMÜŞHANE</t>
  </si>
  <si>
    <t xml:space="preserve">  HAKKARİ</t>
  </si>
  <si>
    <t xml:space="preserve">  HATAY</t>
  </si>
  <si>
    <t xml:space="preserve">  ISPARTA</t>
  </si>
  <si>
    <t xml:space="preserve">  MERSİN</t>
  </si>
  <si>
    <t xml:space="preserve">  İSTANBUL</t>
  </si>
  <si>
    <t xml:space="preserve">  İZMİR</t>
  </si>
  <si>
    <t xml:space="preserve">  KARS</t>
  </si>
  <si>
    <t xml:space="preserve">  KASTAMONU</t>
  </si>
  <si>
    <t xml:space="preserve">  KAYSERİ</t>
  </si>
  <si>
    <t xml:space="preserve">  KIRKLARELİ</t>
  </si>
  <si>
    <t xml:space="preserve">  KIRŞEHİR</t>
  </si>
  <si>
    <t xml:space="preserve">  KOCAELİ</t>
  </si>
  <si>
    <t xml:space="preserve">  KONYA</t>
  </si>
  <si>
    <t xml:space="preserve">  KÜTAHYA</t>
  </si>
  <si>
    <t xml:space="preserve">  MALATYA</t>
  </si>
  <si>
    <t xml:space="preserve">  MANİSA</t>
  </si>
  <si>
    <t xml:space="preserve"> K.MARAŞ</t>
  </si>
  <si>
    <t xml:space="preserve"> MARDİN</t>
  </si>
  <si>
    <t xml:space="preserve"> MUĞLA</t>
  </si>
  <si>
    <t xml:space="preserve"> MUŞ</t>
  </si>
  <si>
    <t xml:space="preserve"> NEVŞEHİR</t>
  </si>
  <si>
    <t xml:space="preserve"> NİĞDE</t>
  </si>
  <si>
    <t xml:space="preserve"> ORDU</t>
  </si>
  <si>
    <t xml:space="preserve"> RİZE</t>
  </si>
  <si>
    <t xml:space="preserve"> SAKARYA</t>
  </si>
  <si>
    <t xml:space="preserve"> SAMSUN</t>
  </si>
  <si>
    <t xml:space="preserve"> SİİRT</t>
  </si>
  <si>
    <t xml:space="preserve"> SİNOP</t>
  </si>
  <si>
    <t xml:space="preserve"> SİVAS</t>
  </si>
  <si>
    <t xml:space="preserve"> TEKİRDAĞ</t>
  </si>
  <si>
    <t xml:space="preserve"> TOKAT</t>
  </si>
  <si>
    <t xml:space="preserve"> TRABZON</t>
  </si>
  <si>
    <t xml:space="preserve"> TUNCELİ</t>
  </si>
  <si>
    <t xml:space="preserve"> Ş.URFA</t>
  </si>
  <si>
    <t xml:space="preserve"> UŞAK</t>
  </si>
  <si>
    <t xml:space="preserve"> VAN</t>
  </si>
  <si>
    <t xml:space="preserve"> YOZGAT</t>
  </si>
  <si>
    <t xml:space="preserve"> ZONGULDAK</t>
  </si>
  <si>
    <t xml:space="preserve"> AKSARAY</t>
  </si>
  <si>
    <t xml:space="preserve"> BAYBURT</t>
  </si>
  <si>
    <t xml:space="preserve"> KARAMAN</t>
  </si>
  <si>
    <t xml:space="preserve"> KIRIKKALE</t>
  </si>
  <si>
    <t xml:space="preserve"> BATMAN</t>
  </si>
  <si>
    <t xml:space="preserve"> ŞIRNAK</t>
  </si>
  <si>
    <t xml:space="preserve"> BARTIN</t>
  </si>
  <si>
    <t xml:space="preserve"> ARDAHAN</t>
  </si>
  <si>
    <t xml:space="preserve"> IĞDIR</t>
  </si>
  <si>
    <t xml:space="preserve"> YALOVA</t>
  </si>
  <si>
    <t xml:space="preserve"> KARABÜK</t>
  </si>
  <si>
    <t xml:space="preserve"> KİLİS</t>
  </si>
  <si>
    <t>OSMANİYE</t>
  </si>
  <si>
    <t>DÜZCE</t>
  </si>
  <si>
    <t>-</t>
  </si>
  <si>
    <t>TOPLAM</t>
  </si>
  <si>
    <r>
      <t xml:space="preserve">Kayıt Tarihi: </t>
    </r>
    <r>
      <rPr>
        <sz val="10"/>
        <rFont val="Arial"/>
        <family val="2"/>
      </rPr>
      <t>17.12.2008</t>
    </r>
  </si>
  <si>
    <t>Tablo 4</t>
  </si>
  <si>
    <t>KOD NO</t>
  </si>
  <si>
    <t>FAALİYET GRUPLARI</t>
  </si>
  <si>
    <t>İŞYERİ 
SAYISI</t>
  </si>
  <si>
    <t>SİGORTALI 
SAYISI</t>
  </si>
  <si>
    <t>Tablo 5</t>
  </si>
  <si>
    <t>Tablo 6</t>
  </si>
  <si>
    <t xml:space="preserve">İŞ KAZASI İLE MESLEK HASTALIĞI SİGORTASI                                                                                  </t>
  </si>
  <si>
    <t>AYLIK VE GELİR ANLANLAR GENEL TOPLAMI</t>
  </si>
  <si>
    <t>MALULLÜK
AYLIĞI ALANLAR</t>
  </si>
  <si>
    <t>YAŞLILIK
AYLIĞI ALANLAR</t>
  </si>
  <si>
    <t xml:space="preserve">ÖLÜM AYLIĞI ALANLAR </t>
  </si>
  <si>
    <t>ÖLÜM GELİRİ ALANLAR</t>
  </si>
  <si>
    <t>EŞLER</t>
  </si>
  <si>
    <t>ÇOCUKLAR</t>
  </si>
  <si>
    <t>ANA</t>
  </si>
  <si>
    <t>BABA</t>
  </si>
  <si>
    <r>
      <t xml:space="preserve">Kayıt Tarihi: </t>
    </r>
    <r>
      <rPr>
        <sz val="10"/>
        <color indexed="8"/>
        <rFont val="Arial"/>
        <family val="2"/>
      </rPr>
      <t>30.12.2008</t>
    </r>
  </si>
  <si>
    <t>Tablo 7</t>
  </si>
  <si>
    <t>OCAK</t>
  </si>
  <si>
    <t>ŞUBAT</t>
  </si>
  <si>
    <t>MART</t>
  </si>
  <si>
    <t>NİSAN</t>
  </si>
  <si>
    <t>Tablo 8</t>
  </si>
  <si>
    <t>DENİZLİ</t>
  </si>
  <si>
    <t>KONYA</t>
  </si>
  <si>
    <t>Tablo 9</t>
  </si>
  <si>
    <t>CİNSİYET</t>
  </si>
  <si>
    <t>İŞ  KAZASI SAYISI</t>
  </si>
  <si>
    <t xml:space="preserve"> MESLEK HASTALIĞI SAYISI</t>
  </si>
  <si>
    <t>SÜREKLİ İŞ GÖREMEZLİK SAYISI</t>
  </si>
  <si>
    <t xml:space="preserve">ÖLÜM SAYISI  </t>
  </si>
  <si>
    <t>İŞ  KAZASI</t>
  </si>
  <si>
    <t>MESLEK HASTALIĞI</t>
  </si>
  <si>
    <t>MESLEK
HASTALIĞI</t>
  </si>
  <si>
    <t xml:space="preserve">TOPLAM </t>
  </si>
  <si>
    <t>KADIN</t>
  </si>
  <si>
    <t>ERKEK</t>
  </si>
  <si>
    <t xml:space="preserve">HASTANEDE 
GEÇİRİLEN GÜN SAYISI </t>
  </si>
  <si>
    <t>Tablo 11</t>
  </si>
  <si>
    <t>HASTALIK OLAY SAYISI</t>
  </si>
  <si>
    <t xml:space="preserve">KADIN </t>
  </si>
  <si>
    <t xml:space="preserve">ERKEK </t>
  </si>
  <si>
    <t xml:space="preserve">GEÇİCİ İŞ GÖREMEZLİK SÜRESİ
 (GÜN ) </t>
  </si>
  <si>
    <t>Hastalık sigortasında geçici işgöremezliğin 3. gününden itibaren ödenek ödenir.</t>
  </si>
  <si>
    <t xml:space="preserve">TABLO 4: </t>
  </si>
  <si>
    <t xml:space="preserve">TABLO 5: </t>
  </si>
  <si>
    <t xml:space="preserve">TABLO 6: </t>
  </si>
  <si>
    <t>BAŞA DÖN</t>
  </si>
  <si>
    <t xml:space="preserve">TABLO 7: </t>
  </si>
  <si>
    <t xml:space="preserve">TABLO 8: </t>
  </si>
  <si>
    <t xml:space="preserve">TABLO 9: </t>
  </si>
  <si>
    <t xml:space="preserve">TABLO 11: </t>
  </si>
  <si>
    <t xml:space="preserve">
Toplam
Aktif Sigortalı</t>
  </si>
  <si>
    <t>1999-2006 Yıllarına ait İşyeri sayıları; aktif sigortalı sayısının esas alındığı Eylül ayına ait aylık prim ve hizmet belgeleri ile dört aylık dönem bordroları esas alınmıştır.</t>
  </si>
  <si>
    <t>ARALIK</t>
  </si>
  <si>
    <t xml:space="preserve">Vazife Malüllüğü Aylığı Alanlar </t>
  </si>
  <si>
    <t xml:space="preserve">Malüllük Aylığı Alanlar </t>
  </si>
  <si>
    <t>Vataniler</t>
  </si>
  <si>
    <t xml:space="preserve">Aylık Alanlar                                                                                  </t>
  </si>
  <si>
    <t>Erkek</t>
  </si>
  <si>
    <t>Kadın</t>
  </si>
  <si>
    <t>Toplam</t>
  </si>
  <si>
    <t>Malüllük Ayılığı Alanlar</t>
  </si>
  <si>
    <t>Sakatlık Aylığı Alanlar</t>
  </si>
  <si>
    <t>Yaşlılık (65+) Aylığı Alanlar</t>
  </si>
  <si>
    <t>18 Yaş Altı Sakatlık Aylığı Alanlar</t>
  </si>
  <si>
    <t>Aylık Alanlar</t>
  </si>
  <si>
    <t>Yeşil Kartlı Sayısı
(3816 S.K.G )</t>
  </si>
  <si>
    <t xml:space="preserve">Toplam
Aylık
Alanlar
</t>
  </si>
  <si>
    <r>
      <t xml:space="preserve">Not 2: </t>
    </r>
    <r>
      <rPr>
        <i/>
        <sz val="10"/>
        <color indexed="8"/>
        <rFont val="Arial"/>
        <family val="2"/>
      </rPr>
      <t>2022 Sayılı Kanun kapsamında; 65 Yaşını doldurmuş muhtaç, güçsüz ve kimsesiz Türk Vatandaşları ile özürlü ve muhtaç Türk Vatandaşları yer almaktadır. Ayrıca 3816 Sayılı Kanunda; Ödeme
gücü olmayan vatandaşların tedavi giderlerinin Yeşil Kart verilerek Devlet tarafından karşılanması hususunu kapsamaktadır.</t>
    </r>
  </si>
  <si>
    <r>
      <t>Not 1:</t>
    </r>
    <r>
      <rPr>
        <i/>
        <sz val="10"/>
        <rFont val="Arial"/>
        <family val="2"/>
      </rPr>
      <t xml:space="preserve"> 3 ayda bir aylık ödeme yapılmaktadır. Kişi sayıları sadece aktif işlem gören yeşilkartlıların sayılarıdır.</t>
    </r>
  </si>
  <si>
    <t xml:space="preserve">İŞYERİ SAYISI (506 S.K.G) </t>
  </si>
  <si>
    <t xml:space="preserve">ZORUNLU SİGORTALI SAYISI (506 S.K.G) </t>
  </si>
  <si>
    <t>Daimi</t>
  </si>
  <si>
    <t>Kamu</t>
  </si>
  <si>
    <t>Özel</t>
  </si>
  <si>
    <t>İŞYERİ SAYISI (506 S.K.G)</t>
  </si>
  <si>
    <t>ZORUNLU SİGORTALI SAYISI (506 S.K.G)</t>
  </si>
  <si>
    <t>1-3
Kişi</t>
  </si>
  <si>
    <t>4-6
Kişi</t>
  </si>
  <si>
    <t>7-9
Kişi</t>
  </si>
  <si>
    <t>10-19
Kişi</t>
  </si>
  <si>
    <t>20-29
Kişi</t>
  </si>
  <si>
    <t>30-49
Kişi</t>
  </si>
  <si>
    <t>50-99
Kişi</t>
  </si>
  <si>
    <t>100-499
Kişi</t>
  </si>
  <si>
    <t>500-999
Kişi</t>
  </si>
  <si>
    <t>1000+
Kişi</t>
  </si>
  <si>
    <t xml:space="preserve">Genel
Toplam </t>
  </si>
  <si>
    <r>
      <t xml:space="preserve">   İŞ YERİ BÜYÜKLÜĞÜ
</t>
    </r>
    <r>
      <rPr>
        <sz val="10"/>
        <rFont val="Arial"/>
        <family val="2"/>
      </rPr>
      <t>(İşyerinde Çalıştırılan Sigortalı Sayısı)</t>
    </r>
  </si>
  <si>
    <t>Malullük-Yaşlılık-Ölüm-İş Kazası ile Meslek Hastalığı sigortalı sayıları 506 ve 2925 sayılı kanun kapsamına girenlerin toplamı olarak verilmiştir.</t>
  </si>
  <si>
    <t>Tablo 13</t>
  </si>
  <si>
    <t xml:space="preserve">TABLO 13: </t>
  </si>
  <si>
    <t>TOPLAM
AKTİF
SİGORTALI</t>
  </si>
  <si>
    <t>Topluluk: Yurt Dışı, Avukatlar, Noterler…v.b.</t>
  </si>
  <si>
    <t>(*) 2007-2008 yılı İşyeri sayıları; aktif sigortalı sayısının esas alındığı Aralık ayında aylık prim ve hizmet belgesi esas alınmıştır.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</si>
  <si>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</si>
  <si>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</si>
  <si>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</si>
  <si>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</si>
  <si>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</si>
  <si>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</si>
  <si>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OCAK.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</si>
  <si>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</si>
  <si>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</si>
  <si>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</si>
  <si>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</si>
  <si>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</si>
  <si>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</si>
  <si>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</si>
  <si>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</t>
  </si>
  <si>
    <t xml:space="preserve">KAĞIT VE KAĞIT ÜRÜNLERİ İMALATI     </t>
  </si>
  <si>
    <t>KAYITLI MEDYANIN BASILMASI VE ÇOĞ.</t>
  </si>
  <si>
    <t xml:space="preserve">KOK KÖMÜRÜ VE PETROL ÜRÜN. İM. </t>
  </si>
  <si>
    <t xml:space="preserve">KİMYASAL ÜRÜNLERİ İMALATI          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</si>
  <si>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</si>
  <si>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</si>
  <si>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</si>
  <si>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 xml:space="preserve">ANA METAL SANAYİ                    </t>
  </si>
  <si>
    <t>FABRİK.METAL ÜRÜN.(MAK.TEC.HAR)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</si>
  <si>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</si>
  <si>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</si>
  <si>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</si>
  <si>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</si>
  <si>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</si>
  <si>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</si>
  <si>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</si>
  <si>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ON. </t>
  </si>
  <si>
    <t>ELK.GAZ,BUHAR VE HAVA.SİS.ÜRET.DA.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</si>
  <si>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</si>
  <si>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</si>
  <si>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</si>
  <si>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</si>
  <si>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</si>
  <si>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</si>
  <si>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</si>
  <si>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</t>
  </si>
  <si>
    <t xml:space="preserve">TOPTAN TİC.(MOT.TAŞIT.ONAR.HARİÇ)   </t>
  </si>
  <si>
    <t>PERAKENDE TİC.(MOT.TAŞIT.ONAR.HAR)</t>
  </si>
  <si>
    <t xml:space="preserve">KARA TAŞIMA.VE BORU HATTI TAŞIMA.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</si>
  <si>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</si>
  <si>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</si>
  <si>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</si>
  <si>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</si>
  <si>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</si>
  <si>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</si>
  <si>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</si>
  <si>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</si>
  <si>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</si>
  <si>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</si>
  <si>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</si>
  <si>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</si>
  <si>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</si>
  <si>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</si>
  <si>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</si>
  <si>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</si>
  <si>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</si>
  <si>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</si>
  <si>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</si>
  <si>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</si>
  <si>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</si>
  <si>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</si>
  <si>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</si>
  <si>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</si>
  <si>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</si>
  <si>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</si>
  <si>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FAALİYET.    </t>
  </si>
  <si>
    <t xml:space="preserve">BİNA VE ÇEVRE DÜZENLEME FAALİYET.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</si>
  <si>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</si>
  <si>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</si>
  <si>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</si>
  <si>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</si>
  <si>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</si>
  <si>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</si>
  <si>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</si>
  <si>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</si>
  <si>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</si>
  <si>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</si>
  <si>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</si>
  <si>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EŞYA.ONAR.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</si>
  <si>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</si>
  <si>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</si>
  <si>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</si>
  <si>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TEMS.FAAL.    </t>
  </si>
  <si>
    <t>YILLAR İTİBARİYLE KAYSERİ, DENİZLİ VE KONYA İLLERİ AYLIK PRİM VE HİZMET BELGESİ ALINAN İŞYERLERİNİN VE SİGORTALILARIN FAALİYET GRUPLARINA GÖRE DAĞILIMI, 2008</t>
  </si>
  <si>
    <r>
      <t>Kayıt Yeri:</t>
    </r>
    <r>
      <rPr>
        <sz val="10"/>
        <rFont val="Arial"/>
        <family val="2"/>
      </rPr>
      <t xml:space="preserve"> Sosyal Güvenlik Kurumu 2008 İstatistik Yıllığı</t>
    </r>
  </si>
  <si>
    <r>
      <t>Kayıt Tarihi:</t>
    </r>
    <r>
      <rPr>
        <sz val="10"/>
        <rFont val="Arial"/>
        <family val="2"/>
      </rPr>
      <t xml:space="preserve"> 15.01.2010</t>
    </r>
  </si>
  <si>
    <t xml:space="preserve">TABLO 10.1: </t>
  </si>
  <si>
    <t>Tablo 10.1</t>
  </si>
  <si>
    <t>YILLAR İTİBARİYLE KAYSERİ, DENİZLİ VE KONYA İLLERİ AYLIK PRİM VE HİZMET BELGESİ ALINAN İŞYERLERİNİN VE SİGORTALILARIN FAALİYET GRUPLARINA GÖRE DAĞILIMI, 2009</t>
  </si>
  <si>
    <r>
      <t>Kayıt Tarihi:</t>
    </r>
    <r>
      <rPr>
        <sz val="10"/>
        <rFont val="Arial"/>
        <family val="2"/>
      </rPr>
      <t xml:space="preserve"> 13.01.2011</t>
    </r>
  </si>
  <si>
    <r>
      <t>Kayıt Yeri:</t>
    </r>
    <r>
      <rPr>
        <sz val="10"/>
        <rFont val="Arial"/>
        <family val="2"/>
      </rPr>
      <t xml:space="preserve"> Sosyal Güvenlik Kurumu 2009 İstatistik Yıllığı</t>
    </r>
  </si>
  <si>
    <t>Tablo 10.2</t>
  </si>
  <si>
    <t xml:space="preserve">TABLO 10.2: </t>
  </si>
  <si>
    <r>
      <t xml:space="preserve">Kayıt Tarihi: </t>
    </r>
    <r>
      <rPr>
        <sz val="10"/>
        <rFont val="Arial"/>
        <family val="2"/>
      </rPr>
      <t>26.12.2008</t>
    </r>
  </si>
  <si>
    <r>
      <t xml:space="preserve">Kayıt Tarihi: </t>
    </r>
    <r>
      <rPr>
        <sz val="10"/>
        <rFont val="Arial"/>
        <family val="2"/>
      </rPr>
      <t>30.12.2008</t>
    </r>
  </si>
  <si>
    <t>YILLAR İTİBARİYLE KAYSERİ, DENİZLİ VE KONYA İLLERİ AYLIK PRİM VE HİZMET BELGESİ ALINAN İŞYERLERİNİN VE SİGORTALILARIN FAALİYET GRUPLARINA GÖRE DAĞILIMI, 2011</t>
  </si>
  <si>
    <r>
      <t>Kayıt Tarihi:</t>
    </r>
    <r>
      <rPr>
        <sz val="10"/>
        <rFont val="Arial"/>
        <family val="2"/>
      </rPr>
      <t xml:space="preserve"> 20.01.2013</t>
    </r>
  </si>
  <si>
    <r>
      <t>Kayıt Yeri:</t>
    </r>
    <r>
      <rPr>
        <sz val="10"/>
        <rFont val="Arial"/>
        <family val="2"/>
      </rPr>
      <t xml:space="preserve"> Sosyal Güvenlik Kurumu 2011 İstatistik Yıllığı</t>
    </r>
  </si>
  <si>
    <t>KAYSERİ, DENİZLİ VE KONYA İLLERİ AYLIK PRİM VE HİZMET BELGESİ ALINAN İŞYERLERİNİN VE SİGORTALILARIN FAALİYET GRUPLARINA GÖRE DAĞILIMI (2011)</t>
  </si>
  <si>
    <t>KAYSERİ, DENİZLİ VE KONYA İLLERİ AYLIK PRİM VE HİZMET BELGESİ ALINAN İŞYERLERİNİN VE SİGORTALILARIN FAALİYET GRUPLARINA GÖRE DAĞILIMI (2010)</t>
  </si>
  <si>
    <t>KAYSERİ, DENİZLİ VE KONYA İLLERİ AYLIK PRİM VE HİZMET BELGESİ ALINAN İŞYERLERİNİN VE SİGORTALILARIN FAALİYET GRUPLARINA GÖRE DAĞILIMI (2009)</t>
  </si>
  <si>
    <t>KAYSERİ, DENİZLİ VE KONYA İLLERİ AYLIK PRİM VE HİZMET BELGESİ ALINAN İŞYERLERİNİN VE SİGORTALILARIN FAALİYET GRUPLARINA GÖRE DAĞILIMI (2008)</t>
  </si>
  <si>
    <r>
      <t xml:space="preserve">Kaynak: </t>
    </r>
    <r>
      <rPr>
        <sz val="10"/>
        <rFont val="Arial"/>
        <family val="2"/>
      </rPr>
      <t xml:space="preserve">Sosyal Güvenlik Kurumu </t>
    </r>
  </si>
  <si>
    <r>
      <t xml:space="preserve">Kaynak: </t>
    </r>
    <r>
      <rPr>
        <sz val="10"/>
        <rFont val="Arial"/>
        <family val="2"/>
      </rPr>
      <t xml:space="preserve">Sosyal Güvenlik Kurumu </t>
    </r>
  </si>
  <si>
    <r>
      <t>Kaynak:</t>
    </r>
    <r>
      <rPr>
        <sz val="10"/>
        <rFont val="Arial"/>
        <family val="2"/>
      </rPr>
      <t xml:space="preserve"> Sosyal Güvenlik Kurumu</t>
    </r>
  </si>
  <si>
    <r>
      <t>Kaynak:</t>
    </r>
    <r>
      <rPr>
        <sz val="10"/>
        <rFont val="Arial"/>
        <family val="2"/>
      </rPr>
      <t xml:space="preserve"> Sosyal Güvenlik Kurumu </t>
    </r>
  </si>
  <si>
    <r>
      <t xml:space="preserve">Kaynak: </t>
    </r>
    <r>
      <rPr>
        <sz val="10"/>
        <color indexed="8"/>
        <rFont val="Arial"/>
        <family val="2"/>
      </rPr>
      <t xml:space="preserve">Sosyal Güvenlik Kurumu </t>
    </r>
  </si>
  <si>
    <t>YILLAR İTİBARİYLE KAYSERİ, DENİZLİ VE KONYA İLLERİ AYLIK PRİM VE HİZMET BELGESİ ALINAN İŞYERLERİNİN VE SİGORTALILARIN FAALİYET GRUPLARINA GÖRE DAĞILIMI, 2012</t>
  </si>
  <si>
    <r>
      <t>Kayıt Yeri:</t>
    </r>
    <r>
      <rPr>
        <sz val="10"/>
        <rFont val="Arial"/>
        <family val="2"/>
      </rPr>
      <t xml:space="preserve"> Sosyal Güvenlik Kurumu 2012 İstatistik Yıllığı</t>
    </r>
  </si>
  <si>
    <r>
      <t>Kayıt Yeri:</t>
    </r>
    <r>
      <rPr>
        <sz val="10"/>
        <rFont val="Arial"/>
        <family val="2"/>
      </rPr>
      <t xml:space="preserve"> Sosyal Güvenlik Kurumu 2013 İstatistik Yıllığı</t>
    </r>
  </si>
  <si>
    <r>
      <t>Kayıt Tarihi:</t>
    </r>
    <r>
      <rPr>
        <sz val="10"/>
        <rFont val="Arial"/>
        <family val="2"/>
      </rPr>
      <t xml:space="preserve"> 05.05.2014</t>
    </r>
  </si>
  <si>
    <t>2022 SAYILI KANUNA GÖRE AYLIK ALANLARIN AYLARA GÖRE DAĞILIMI  (2008-2012)*</t>
  </si>
  <si>
    <r>
      <rPr>
        <b/>
        <sz val="10"/>
        <rFont val="Arial"/>
        <family val="2"/>
      </rPr>
      <t>(*):</t>
    </r>
    <r>
      <rPr>
        <sz val="10"/>
        <rFont val="Arial"/>
        <family val="2"/>
      </rPr>
      <t xml:space="preserve"> 2022 sayılı Kanuna göre aylık alanlar  01.11.2012 tarihi itibariyle Aile ve Sosyal Politikalar Bakanlığına devredildiğinden dolayı istatistiki bilgiler derlenmemektedir.</t>
    </r>
  </si>
  <si>
    <t>2013*</t>
  </si>
  <si>
    <t>KAYSERİ, DENİZLİ VE KONYA İLLERİ AYLIK PRİM VE HİZMET BELGESİ ALINAN İŞYERLERİNİN VE SİGORTALILARIN FAALİYET GRUPLARINA GÖRE DAĞILIMI (2012)</t>
  </si>
  <si>
    <t>KAYSERİ, DENİZLİ VE KONYA İLLERİ AYLIK PRİM VE HİZMET BELGESİ ALINAN İŞYERLERİNİN VE SİGORTALILARIN FAALİYET GRUPLARINA GÖRE DAĞILIMI (2013)</t>
  </si>
  <si>
    <r>
      <t>Kayıt Yeri:</t>
    </r>
    <r>
      <rPr>
        <sz val="10"/>
        <rFont val="Arial"/>
        <family val="2"/>
      </rPr>
      <t xml:space="preserve"> Sosyal Güvenlik Kurumu 2014 İstatistik Yıllığı</t>
    </r>
  </si>
  <si>
    <r>
      <t>Kayıt Tarihi:</t>
    </r>
    <r>
      <rPr>
        <sz val="10"/>
        <rFont val="Arial"/>
        <family val="2"/>
      </rPr>
      <t xml:space="preserve"> 20.01.2015</t>
    </r>
  </si>
  <si>
    <r>
      <t xml:space="preserve">Güncelleme Tarihi: </t>
    </r>
    <r>
      <rPr>
        <sz val="10"/>
        <rFont val="Arial"/>
        <family val="2"/>
      </rPr>
      <t>30</t>
    </r>
    <r>
      <rPr>
        <sz val="10"/>
        <rFont val="Arial"/>
        <family val="2"/>
      </rPr>
      <t>.04.2015</t>
    </r>
  </si>
  <si>
    <r>
      <t>Kayıt Tarihi:</t>
    </r>
    <r>
      <rPr>
        <sz val="10"/>
        <rFont val="Arial"/>
        <family val="2"/>
      </rPr>
      <t xml:space="preserve"> 05.05.2015</t>
    </r>
  </si>
  <si>
    <t>2022 SAYILI KANUNA GÖRE AYLIK ALANLARIN AYLARA GÖRE DAĞILIMI  (2008-2012)</t>
  </si>
  <si>
    <r>
      <t>Kayıt Yeri:</t>
    </r>
    <r>
      <rPr>
        <sz val="10"/>
        <rFont val="Arial"/>
        <family val="2"/>
      </rPr>
      <t xml:space="preserve"> Sosyal Güvenlik Kurumu 2015 İstatistik Yıllığı</t>
    </r>
  </si>
  <si>
    <t>YILLAR İTİBARİYLE KAYSERİ, DENİZLİ VE KONYA İLLERİ AYLIK PRİM VE HİZMET BELGESİ ALINAN İŞYERLERİNİN VE SİGORTALILARIN FAALİYET GRUPLARINA GÖRE DAĞILIMI, 2013</t>
  </si>
  <si>
    <t>YILLAR İTİBARİYLE KAYSERİ, DENİZLİ VE KONYA İLLERİ AYLIK PRİM VE HİZMET BELGESİ ALINAN İŞYERLERİNİN VE SİGORTALILARIN FAALİYET GRUPLARINA GÖRE DAĞILIMI, 2014</t>
  </si>
  <si>
    <t>YILLAR İTİBARİYLE KAYSERİ, DENİZLİ VE KONYA İLLERİ AYLIK PRİM VE HİZMET BELGESİ ALINAN İŞYERLERİNİN VE SİGORTALILARIN FAALİYET GRUPLARINA GÖRE DAĞILIMI, 2015</t>
  </si>
  <si>
    <t>KAYSERİ, DENİZLİ VE KONYA İLLERİ AYLIK PRİM VE HİZMET BELGESİ ALINAN İŞYERLERİNİN VE SİGORTALILARIN FAALİYET GRUPLARINA GÖRE DAĞILIMI (2014)</t>
  </si>
  <si>
    <t>KAYSERİ, DENİZLİ VE KONYA İLLERİ AYLIK PRİM VE HİZMET BELGESİ ALINAN İŞYERLERİNİN VE SİGORTALILARIN FAALİYET GRUPLARINA GÖRE DAĞILIMI (2015)</t>
  </si>
  <si>
    <r>
      <t>Kayıt Tarihi:</t>
    </r>
    <r>
      <rPr>
        <sz val="10"/>
        <rFont val="Arial"/>
        <family val="2"/>
      </rPr>
      <t xml:space="preserve"> 14.08.2017</t>
    </r>
  </si>
  <si>
    <t>DİĞER SİGORTALILAR (İsteğe Bağlı)</t>
  </si>
  <si>
    <t>Aktif Sigortalı (4b Tarım)</t>
  </si>
  <si>
    <t>STAJYER VE KURSİYERLER</t>
  </si>
  <si>
    <t>YILLAR İTİBARİYLE KAYSERİ, DENİZLİ VE KONYA İLLERİ AYLIK PRİM VE HİZMET BELGESİ ALINAN İŞYERLERİNİN VE SİGORTALILARIN FAALİYET GRUPLARINA GÖRE DAĞILIMI, 2016</t>
  </si>
  <si>
    <r>
      <t>Kayıt Tarihi:</t>
    </r>
    <r>
      <rPr>
        <sz val="10"/>
        <rFont val="Arial"/>
        <family val="2"/>
      </rPr>
      <t xml:space="preserve"> 21.01.2021</t>
    </r>
  </si>
  <si>
    <r>
      <t>Kayıt Yeri:</t>
    </r>
    <r>
      <rPr>
        <sz val="10"/>
        <rFont val="Arial"/>
        <family val="2"/>
      </rPr>
      <t xml:space="preserve"> Sosyal Güvenlik Kurumu 2016 İstatistik Yıllığı</t>
    </r>
  </si>
  <si>
    <t>YILLAR İTİBARİYLE KAYSERİ, DENİZLİ VE KONYA İLLERİ AYLIK PRİM VE HİZMET BELGESİ ALINAN İŞYERLERİNİN VE SİGORTALILARIN FAALİYET GRUPLARINA GÖRE DAĞILIMI, 2017</t>
  </si>
  <si>
    <r>
      <t>Kayıt Yeri:</t>
    </r>
    <r>
      <rPr>
        <sz val="10"/>
        <rFont val="Arial"/>
        <family val="2"/>
      </rPr>
      <t xml:space="preserve"> Sosyal Güvenlik Kurumu 2017 İstatistik Yıllığı</t>
    </r>
  </si>
  <si>
    <t>YILLAR İTİBARİYLE KAYSERİ, DENİZLİ VE KONYA İLLERİ AYLIK PRİM VE HİZMET BELGESİ ALINAN İŞYERLERİNİN VE SİGORTALILARIN FAALİYET GRUPLARINA GÖRE DAĞILIMI, 2018</t>
  </si>
  <si>
    <r>
      <t>Kayıt Yeri:</t>
    </r>
    <r>
      <rPr>
        <sz val="10"/>
        <rFont val="Arial"/>
        <family val="2"/>
      </rPr>
      <t xml:space="preserve"> Sosyal Güvenlik Kurumu 2018 İstatistik Yıllığı</t>
    </r>
  </si>
  <si>
    <r>
      <t>Kayıt Yeri:</t>
    </r>
    <r>
      <rPr>
        <sz val="10"/>
        <rFont val="Arial"/>
        <family val="2"/>
      </rPr>
      <t xml:space="preserve"> Sosyal Güvenlik Kurumu 2019 İstatistik Yıllığı</t>
    </r>
  </si>
  <si>
    <t>YILLAR İTİBARİYLE KAYSERİ, DENİZLİ VE KONYA İLLERİ AYLIK PRİM VE HİZMET BELGESİ ALINAN İŞYERLERİNİN VE SİGORTALILARIN FAALİYET GRUPLARINA GÖRE DAĞILIMI, 2019</t>
  </si>
  <si>
    <t xml:space="preserve"> 'Ek-9 Ev Hizmetlerinde 10 Günden Fazla Çalışanlar'  </t>
  </si>
  <si>
    <t>YILLAR İTİBARİYLE KAYSERİ, DENİZLİ VE KONYA İLLERİ AYLIK PRİM VE HİZMET BELGESİ ALINAN İŞYERLERİNİN VE SİGORTALILARIN FAALİYET GRUPLARINA GÖRE DAĞILIMI, 2020</t>
  </si>
  <si>
    <r>
      <t>Kayıt Yeri:</t>
    </r>
    <r>
      <rPr>
        <sz val="10"/>
        <rFont val="Arial"/>
        <family val="2"/>
      </rPr>
      <t xml:space="preserve"> Sosyal Güvenlik Kurumu 2020 İstatistik Yıllığı</t>
    </r>
  </si>
  <si>
    <t>KAYSERİ, DENİZLİ VE KONYA İLLERİ AYLIK PRİM VE HİZMET BELGESİ ALINAN İŞYERLERİNİN VE SİGORTALILARIN FAALİYET GRUPLARINA GÖRE DAĞILIMI (2016)</t>
  </si>
  <si>
    <t>KAYSERİ, DENİZLİ VE KONYA İLLERİ AYLIK PRİM VE HİZMET BELGESİ ALINAN İŞYERLERİNİN VE SİGORTALILARIN FAALİYET GRUPLARINA GÖRE DAĞILIMI (2017)</t>
  </si>
  <si>
    <t>KAYSERİ, DENİZLİ VE KONYA İLLERİ AYLIK PRİM VE HİZMET BELGESİ ALINAN İŞYERLERİNİN VE SİGORTALILARIN FAALİYET GRUPLARINA GÖRE DAĞILIMI (2018)</t>
  </si>
  <si>
    <t>KAYSERİ, DENİZLİ VE KONYA İLLERİ AYLIK PRİM VE HİZMET BELGESİ ALINAN İŞYERLERİNİN VE SİGORTALILARIN FAALİYET GRUPLARINA GÖRE DAĞILIMI (2019)</t>
  </si>
  <si>
    <t>KAYSERİ, DENİZLİ VE KONYA İLLERİ AYLIK PRİM VE HİZMET BELGESİ ALINAN İŞYERLERİNİN VE SİGORTALILARIN FAALİYET GRUPLARINA GÖRE DAĞILIMI (2020)</t>
  </si>
  <si>
    <r>
      <t>Kayıt Tarihi:</t>
    </r>
    <r>
      <rPr>
        <sz val="10"/>
        <rFont val="Arial"/>
        <family val="2"/>
      </rPr>
      <t xml:space="preserve">  21.01.2021</t>
    </r>
  </si>
  <si>
    <t>Toplam*</t>
  </si>
  <si>
    <t>Toplam**</t>
  </si>
  <si>
    <t>Mevsimlik
(Geçici)</t>
  </si>
  <si>
    <t>Sigortalı, Aktif, Toplam (4a, 4b, 4c)</t>
  </si>
  <si>
    <t>Sigortalı, Aktif, Toplam (4a)</t>
  </si>
  <si>
    <t>Sigortalı, Aktif, Toplam (4b)</t>
  </si>
  <si>
    <t>Sigortalı, Aktif, Toplam (4b) (Tarım Hariç)</t>
  </si>
  <si>
    <t>Sigortalı, Aktif, Toplam (4b) (Tarım)</t>
  </si>
  <si>
    <t>Sigortalı, Aktif, Toplam (4c)</t>
  </si>
  <si>
    <t>Sigortalı, Aktif, Zorunlu Sigortalı (4a)</t>
  </si>
  <si>
    <t>Sigortalı, Aktif, Zorunlu Sigortalı (4b)</t>
  </si>
  <si>
    <t>Sigortalı, Aktif, Zorunlu Sigortalı (4b) (Tarım ve Muhtar Hariç)</t>
  </si>
  <si>
    <t>Sigortalı, Aktif, Zorunlu Sigortalı (4b) (Tarım)</t>
  </si>
  <si>
    <t>Sigortalı, Aktif, Zorunlu Sigortalı (4c)</t>
  </si>
  <si>
    <t>Sigortalı, Aktif, Tarım Sigortalısı (2925 S.K.) (4a)</t>
  </si>
  <si>
    <t>Sigortalı, Aktif, Çırak (4a)</t>
  </si>
  <si>
    <t>Sigortalı, Aktif, Stajyer ve Kursiyerler (4a)</t>
  </si>
  <si>
    <t>Sigortalı, Aktif, Muhtar (4b)</t>
  </si>
  <si>
    <t>Sigortalı, Aktif, Diğer Sigortalılar (4a)</t>
  </si>
  <si>
    <t>Sigortalı, Aktif, Diğer Sigortalılar (4c)</t>
  </si>
  <si>
    <t>Sigortalı, Aktif, İsteğe Bağlı Sigortalı (4b)</t>
  </si>
  <si>
    <t>Sigortalı, Aktif, İsteğe Bağlı Sigortalı (4b) (Tarım Hariç)</t>
  </si>
  <si>
    <t>Sigortalı, Aktif, İsteğe Bağlı Sigortalı (4b) (Tarım)</t>
  </si>
  <si>
    <r>
      <t>Kayıt Tarihi:</t>
    </r>
    <r>
      <rPr>
        <sz val="10"/>
        <rFont val="Arial"/>
        <family val="0"/>
      </rPr>
      <t xml:space="preserve"> 08.08.2022</t>
    </r>
  </si>
  <si>
    <r>
      <t xml:space="preserve">Kayıt Yeri: </t>
    </r>
    <r>
      <rPr>
        <sz val="10"/>
        <rFont val="Arial"/>
        <family val="2"/>
      </rPr>
      <t>https://www.sgk.gov.tr/Istatistik/Index/6863b1e8-c384-4f46-90c6-511dac2376d2/</t>
    </r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</si>
  <si>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</si>
  <si>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</si>
  <si>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</si>
  <si>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</si>
  <si>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</si>
  <si>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</si>
  <si>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</si>
  <si>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</si>
  <si>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</si>
  <si>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</si>
  <si>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</si>
  <si>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</si>
  <si>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Tablo 15</t>
  </si>
  <si>
    <t xml:space="preserve">TABLO 15: </t>
  </si>
  <si>
    <t>AYLAR İTİBARİYLE AKTİF SİGORTALILARA İLİŞKİN SAYILAR
 (2019 Yılı-Kümülatif)</t>
  </si>
  <si>
    <t>AYLAR İTİBARİYLE AKTİF SİGORTALILARA İLİŞKİN SAYILAR
 (2020 Yılı-Kümülatif)</t>
  </si>
  <si>
    <t xml:space="preserve">AYLAR İTİBARİYLE AKTİF SİGORTALILARA İLİŞKİN SAYILAR
 (2021 Yılı-Kümülatif) </t>
  </si>
  <si>
    <t>Tablo 12.4</t>
  </si>
  <si>
    <t>Tablo 12.3</t>
  </si>
  <si>
    <t>Tablo 12.2</t>
  </si>
  <si>
    <t>Tablo 12.1</t>
  </si>
  <si>
    <t xml:space="preserve">TABLO 12.1: </t>
  </si>
  <si>
    <t xml:space="preserve">TABLO 12.2: </t>
  </si>
  <si>
    <t xml:space="preserve">TABLO 12.3: </t>
  </si>
  <si>
    <t xml:space="preserve">TABLO 12.4: </t>
  </si>
  <si>
    <t>Tablo 10.4</t>
  </si>
  <si>
    <t xml:space="preserve">AYLAR İTİBARİYLE AKTİF SİGORTALILARA İLİŞKİN SAYILAR
 (2022 Yılı-Kümülatif) </t>
  </si>
  <si>
    <t xml:space="preserve">TABLO 10.4: </t>
  </si>
  <si>
    <t xml:space="preserve">AYLAR İTİBARİYLE AKTİF SİGORTALILARA İLİŞKİN SAYILAR (2022 Yılı-Kümülatif) </t>
  </si>
  <si>
    <r>
      <t>Kayıt Tarihi:</t>
    </r>
    <r>
      <rPr>
        <sz val="10"/>
        <rFont val="Arial"/>
        <family val="0"/>
      </rPr>
      <t xml:space="preserve"> 30.01.2023</t>
    </r>
  </si>
  <si>
    <r>
      <t>Günvelleme Tarihi:</t>
    </r>
    <r>
      <rPr>
        <sz val="10"/>
        <rFont val="Arial"/>
        <family val="0"/>
      </rPr>
      <t xml:space="preserve"> 31.03.2023</t>
    </r>
  </si>
  <si>
    <t>Sigortalı, Pasif, Toplam Aylık ve Gelir Alanlar  (4a, 4b, 4c) (Dosya)</t>
  </si>
  <si>
    <t>Sigortalı, Pasif, Toplam Aylık ve Gelir Alanlar  (4a, 4b, 4c) (Kişi)</t>
  </si>
  <si>
    <t>Sigortalı, Pasif, Toplam Aylık ve Gelir Alanlar (Dosya) (4a)</t>
  </si>
  <si>
    <t>Sigortalı, Pasif, Toplam Aylık ve Gelir Alanlar (Dosya) (4b)</t>
  </si>
  <si>
    <t>Sigortalı, Pasif, Toplam Aylık ve Gelir Alanlar (Dosya) (4b) (Tarım Hariç)</t>
  </si>
  <si>
    <t>Sigortalı, Pasif, Toplam Aylık ve Gelir Alanlar (Dosya) (4b) (Tarım)</t>
  </si>
  <si>
    <t>Sigortalı, Pasif, Toplam Aylık ve Gelir Alanlar (Dosya) (4c)</t>
  </si>
  <si>
    <t>Sigortalı, Pasif, Toplam Aylık ve Gelir Alanlar (Kişi) (4a)</t>
  </si>
  <si>
    <t>Sigortalı, Pasif, Toplam Aylık ve Gelir Alanlar (Kişi) (4b)</t>
  </si>
  <si>
    <t>Sigortalı, Pasif, Toplam Aylık ve Gelir Alanlar (Kişi) (4b) (Tarım Hariç)</t>
  </si>
  <si>
    <t>Sigortalı, Pasif, Toplam Aylık ve Gelir Alanlar (Kişi) (4b) (Tarım)</t>
  </si>
  <si>
    <t>Sigortalı, Pasif, Toplam Aylık ve Gelir Alanlar (Kişi) (4c)</t>
  </si>
  <si>
    <t>Sigortalı, Pasif, Yaşlılık Aylığı Alanlar (4a)</t>
  </si>
  <si>
    <t>Sigortalı, Pasif, Yaşlılık Aylığı Alanlar (4b)</t>
  </si>
  <si>
    <t>Sigortalı, Pasif, Yaşlılık Aylığı Alanlar (4b) (Tarım Hariç)</t>
  </si>
  <si>
    <t>Sigortalı, Pasif, Yaşlılık Aylığı Alanlar (4b) (Tarım)</t>
  </si>
  <si>
    <t>Sigortalı, Pasif, Yaşlılık Aylığı Alanlar (4c)</t>
  </si>
  <si>
    <t>Sigortalı, Pasif, Malüllük Aylığı Alanlar (4a)</t>
  </si>
  <si>
    <t>Sigortalı, Pasif, Malüllük Aylığı Alanlar (4b)</t>
  </si>
  <si>
    <t>Sigortalı, Pasif, Malüllük Aylığı Alanlar (4b) (Tarım Hariç)</t>
  </si>
  <si>
    <r>
      <t>Kayıt Tarihi:</t>
    </r>
    <r>
      <rPr>
        <sz val="10"/>
        <rFont val="Arial"/>
        <family val="0"/>
      </rPr>
      <t xml:space="preserve"> 04.04.2023</t>
    </r>
  </si>
  <si>
    <t>AYLAR İTİBARİYLE PASİF SİGORTALILARA İLİŞKİN SAYILAR
 (2019 Yılı-Kümülatif)</t>
  </si>
  <si>
    <t>AYLAR İTİBARİYLE PASİF SİGORTALILARA İLİŞKİN SAYILAR
 (2020 Yılı-Kümülatif)</t>
  </si>
  <si>
    <t>AYLAR İTİBARİYLE PASİF SİGORTALILARA İLİŞKİN SAYILAR
 (2021 Yılı-Kümülatif)</t>
  </si>
  <si>
    <t>AYLAR İTİBARİYLE PASİF SİGORTALILARA İLİŞKİN SAYILAR
 (2022 Yılı-Kümülatif)</t>
  </si>
  <si>
    <t>SGK, Toplam İş Yeri Sayısı</t>
  </si>
  <si>
    <t>SGK, Daimi İş Yeri Sayısı</t>
  </si>
  <si>
    <t>SGK, Geçici İş Yeri Sayısı</t>
  </si>
  <si>
    <t>SGK, Kamu İş Yeri Sayısı</t>
  </si>
  <si>
    <t>SGK, Özel İş Yeri Sayısı</t>
  </si>
  <si>
    <t>AYLAR İTİBARİYLE İŞ YERLERİNE İLİŞKİN SAYILAR
 (2019 Yılı-Kümülatif)</t>
  </si>
  <si>
    <t>AYLAR İTİBARİYLE İŞ YERLERİNE İLİŞKİN SAYILAR
 (2020 Yılı-Kümülatif)</t>
  </si>
  <si>
    <t>AYLAR İTİBARİYLE İŞ YERLERİNE İLİŞKİN SAYILAR
 (2021 Yılı-Kümülatif)</t>
  </si>
  <si>
    <t>AYLAR İTİBARİYLE İŞ YERLERİNE İLİŞKİN SAYILAR
 (2022 Yılı-Kümülatif)</t>
  </si>
  <si>
    <t>Tablo 20</t>
  </si>
  <si>
    <t>Tablo 19</t>
  </si>
  <si>
    <t>Tablo 18</t>
  </si>
  <si>
    <t>Tablo 16.2</t>
  </si>
  <si>
    <t>Tablo 16.1</t>
  </si>
  <si>
    <t>Tablo 14.4</t>
  </si>
  <si>
    <t>Tablo 14.3</t>
  </si>
  <si>
    <t>Tablo 14.2</t>
  </si>
  <si>
    <t>Tablo 14.1</t>
  </si>
  <si>
    <r>
      <t xml:space="preserve">Not: </t>
    </r>
    <r>
      <rPr>
        <sz val="10"/>
        <rFont val="Arial"/>
        <family val="2"/>
      </rPr>
      <t>2019 yılı ve sonrasına ait veriler 10 numaralı tablolardan temin edilerek düzenlenmiştir.</t>
    </r>
  </si>
  <si>
    <r>
      <t xml:space="preserve">Not: </t>
    </r>
    <r>
      <rPr>
        <sz val="10"/>
        <rFont val="Arial"/>
        <family val="2"/>
      </rPr>
      <t>2019 yılı ve sonrasına ait veriler 12 numaralı tablolardan temin edilerek düzenlenmiştir.</t>
    </r>
  </si>
  <si>
    <r>
      <t xml:space="preserve">Not: </t>
    </r>
    <r>
      <rPr>
        <sz val="10"/>
        <rFont val="Arial"/>
        <family val="2"/>
      </rPr>
      <t>2019 yılı ve sonrasına ait veriler 14 numaralı tablolardan temin edilerek düzenlenmiştir.</t>
    </r>
  </si>
  <si>
    <t xml:space="preserve">TABLO 20: </t>
  </si>
  <si>
    <t xml:space="preserve">TABLO 19: </t>
  </si>
  <si>
    <t xml:space="preserve">TABLO 18: </t>
  </si>
  <si>
    <t xml:space="preserve">TABLO 14.1: </t>
  </si>
  <si>
    <t xml:space="preserve">TABLO 14.2: </t>
  </si>
  <si>
    <t xml:space="preserve">TABLO 14.3: </t>
  </si>
  <si>
    <t xml:space="preserve">TABLO 14.4: </t>
  </si>
  <si>
    <t>AYLAR İTİBARİYLE PASİF SİGORTALILARA İLİŞKİN SAYILAR (2019 Yılı-Kümülatif)</t>
  </si>
  <si>
    <t>AYLAR İTİBARİYLE PASİF SİGORTALILARA İLİŞKİN SAYILAR (2020 Yılı-Kümülatif)</t>
  </si>
  <si>
    <t>AYLAR İTİBARİYLE PASİF SİGORTALILARA İLİŞKİN SAYILAR (2021 Yılı-Kümülatif)</t>
  </si>
  <si>
    <t>AYLAR İTİBARİYLE PASİF SİGORTALILARA İLİŞKİN SAYILAR (2022 Yılı-Kümülatif)</t>
  </si>
  <si>
    <t>AYLAR İTİBARİYLEİŞ YERLERİNE İLİŞKİN SAYILAR (2019 Yılı-Kümülatif)</t>
  </si>
  <si>
    <t>AYLAR İTİBARİYLEİŞ YERLERİNE İLİŞKİN SAYILAR (2020 Yılı-Kümülatif)</t>
  </si>
  <si>
    <t>AYLAR İTİBARİYLEİŞ YERLERİNE İLİŞKİN SAYILAR (2021 Yılı-Kümülatif)</t>
  </si>
  <si>
    <t>AYLAR İTİBARİYLEİŞ YERLERİNE İLİŞKİN SAYILAR (2022 Yılı-Kümülatif)</t>
  </si>
  <si>
    <t xml:space="preserve">TABLO 17: </t>
  </si>
  <si>
    <t xml:space="preserve">TABLO 16.13: </t>
  </si>
  <si>
    <t xml:space="preserve">TABLO 16.12: </t>
  </si>
  <si>
    <t xml:space="preserve">TABLO 16.11: </t>
  </si>
  <si>
    <t xml:space="preserve">TABLO 16.10: </t>
  </si>
  <si>
    <t xml:space="preserve">TABLO 16.9: </t>
  </si>
  <si>
    <t xml:space="preserve">TABLO 16.8: </t>
  </si>
  <si>
    <t xml:space="preserve">TABLO 16.7: </t>
  </si>
  <si>
    <t xml:space="preserve">TABLO 16.6: </t>
  </si>
  <si>
    <t xml:space="preserve">TABLO 16.5: </t>
  </si>
  <si>
    <t xml:space="preserve">TABLO 16.4: </t>
  </si>
  <si>
    <t xml:space="preserve">TABLO 16.3: </t>
  </si>
  <si>
    <t xml:space="preserve">TABLO 16.2: </t>
  </si>
  <si>
    <t xml:space="preserve">TABLO 16.1: </t>
  </si>
  <si>
    <t>Tablo 17</t>
  </si>
  <si>
    <t>Tablo 16.13</t>
  </si>
  <si>
    <t>Tablo 16.12</t>
  </si>
  <si>
    <t>Tablo 16.11</t>
  </si>
  <si>
    <t>Tablo 16.10</t>
  </si>
  <si>
    <t>Tablo 16.9</t>
  </si>
  <si>
    <t>Tablo 16.8</t>
  </si>
  <si>
    <t>Tablo 16.7</t>
  </si>
  <si>
    <t>Tablo 16.6</t>
  </si>
  <si>
    <t>Tablo 16.5</t>
  </si>
  <si>
    <t>Tablo 16.4</t>
  </si>
  <si>
    <t>Tablo 16.3</t>
  </si>
  <si>
    <t>KAYSERİ İLİ HİZMET AKDİ İLE ÇALIŞAN AKTİF VE PASİF SİGORTALILARIN AYLARA GÖRE DAĞILIMI 4/a (2008-2023)</t>
  </si>
  <si>
    <t>KAYSERİ İLİ BAĞIMSIZ ÇALIŞAN SİGORTALILARIN AYLARA GÖRE DAĞILIMI 4/b
(1479 SAYILI KANUNA GÖRE) (2008-2023)</t>
  </si>
  <si>
    <t>KAYSERİ İLİ BAĞIMSIZ ÇALIŞAN SİGORTALILARIN AYLARA GÖRE DAĞILIMI 
(2926 SAYILI KANUNA GÖRE) (2008-2023)</t>
  </si>
  <si>
    <t>KAYSERİ İLİ KAMU ÇALIŞANI (4/c) AKTİF İŞTİRAKÇİLERİN VE EMEKLİLERİN AYLARA GÖRE DAĞILIMI 
(2008-2023)</t>
  </si>
  <si>
    <t>KAYSERİ İLİ İŞYERİ SAYILARI VE ZORUNLU SİGORTALI SAYILARININ AYLARA GÖRE DAĞILIMI (2008-2023)</t>
  </si>
  <si>
    <t>KAYSERİ İLİ (4/a) KAPSAMINDAKİ BÜYÜKLÜKLÜKLERİNE GÖRE İŞYERİ SAYILARININ AYLARA GÖRE DAĞILIMI (2008-2023)</t>
  </si>
  <si>
    <t>KAYSERİ İLİ İŞYERİ BÜYÜKLÜKLÜĞÜNE GÖRE ZORUNLU SİGORTALI SAYILARININ AYLARA GÖRE DAĞILIMI (2008-2023)</t>
  </si>
  <si>
    <t>YILLAR İTİBARİYLE AKTİF SİGORTALILARA İLİŞKİN SAYILAR (2009-2023)</t>
  </si>
  <si>
    <t>Tablo 10.5</t>
  </si>
  <si>
    <t xml:space="preserve">AYLAR İTİBARİYLE AKTİF SİGORTALILARA İLİŞKİN SAYILAR
 (2023 Yılı-Kümülatif) </t>
  </si>
  <si>
    <t xml:space="preserve">TABLO 10.5: </t>
  </si>
  <si>
    <t xml:space="preserve">AYLAR İTİBARİYLE AKTİF SİGORTALILARA İLİŞKİN SAYILAR (2023 Yılı-Kümülatif) </t>
  </si>
  <si>
    <t>KAYSERİ İLİ HİZMET AKDİ İLE ÇALIŞAN AKTİF VE PASİF SİGORTALILARIN AYLARA GÖRE DAĞILIMI (2008-2023)</t>
  </si>
  <si>
    <t>KAYSERİ İLİ BAĞIMSIZ ÇALIŞAN SİGORTALILARIN AYLARA GÖRE DAĞILIMI (1479 SAYILI KANUNA GÖRE) (2008-2023)</t>
  </si>
  <si>
    <t>KAYSERİ İLİ BAĞIMSIZ ÇALIŞAN SİGORTALILARIN AYLARA GÖRE DAĞILIMI (2926 SAYILI KANUNA GÖRE) (2008-2023)</t>
  </si>
  <si>
    <t>KAYSERİ İLİ KAMU ÇALIŞANI (4/c) AKTİF İŞTİRAKÇİLERİN VE EMEKLİLERİN AYLARA GÖRE DAĞILIMI (2008-2023)</t>
  </si>
  <si>
    <t>KAYSERİ İLİ BÜYÜKLÜKLÜKLERİNE GÖRE İŞYERİ SAYILARININ AYLARA GÖRE DAĞILIMI (2008-2023)</t>
  </si>
  <si>
    <t>YILLAR İTİBARİYLE PASİF SİGORTALILARA İLİŞKİN SAYILAR (2009-2023)</t>
  </si>
  <si>
    <t>AYLAR İTİBARİYLE PASİF SİGORTALILARA İLİŞKİN SAYILAR
 (2023 Yılı-Kümülatif)</t>
  </si>
  <si>
    <t xml:space="preserve">TABLO 12.5: </t>
  </si>
  <si>
    <t>AYLAR İTİBARİYLE PASİF SİGORTALILARA İLİŞKİN SAYILAR (2023 Yılı-Kümülatif)</t>
  </si>
  <si>
    <t>YILLAR İTİBARİYLE İŞ YERLERİNE İLİŞKİN SAYILAR (2009-2023)</t>
  </si>
  <si>
    <t>AYLAR İTİBARİYLE İŞ YERLERİNE İLİŞKİN SAYILAR
 (2023 Yılı-Kümülatif)</t>
  </si>
  <si>
    <t>Tablo 14.5</t>
  </si>
  <si>
    <t xml:space="preserve">TABLO 14.5: </t>
  </si>
  <si>
    <t>AYLAR İTİBARİYLEİŞ YERLERİNE İLİŞKİN SAYILAR (2023 Yılı-Kümülatif)</t>
  </si>
  <si>
    <t>Tablo 12.5</t>
  </si>
  <si>
    <t>Sigortalı, Pasif, Malüllük Aylığı Alanlar (4b) (Tarım)</t>
  </si>
  <si>
    <t>Sigortalı, Pasif, Malüllük Aylığı Alanlar (4c)</t>
  </si>
  <si>
    <t>Sigortalı, Pasif, Vazife Malüllük Aylığı Alanlar (4c)</t>
  </si>
  <si>
    <t>Sigortalı, Pasif, Sürekli İş Göremezlik Geliri Alanlar (4a)</t>
  </si>
  <si>
    <t>Sigortalı, Pasif, Sürekli İş Göremezlik Geliri Alanlar (4b)</t>
  </si>
  <si>
    <t>Sigortalı, Pasif, Sürekli İş Göremezlik Geliri Alanlar (4b) (Tarım Hariç)</t>
  </si>
  <si>
    <t>Sigortalı, Pasif, Sürekli İş Göremezlik Geliri Alanlar (4b) (Tarım)</t>
  </si>
  <si>
    <t>Sigortalı, Pasif, Ölüm Aylığı Alanlar (Dosya) (4a)</t>
  </si>
  <si>
    <t>Sigortalı, Pasif, Ölüm Aylığı Alanlar (Dosya) (4b)</t>
  </si>
  <si>
    <t>Sigortalı, Pasif, Ölüm Aylığı Alanlar (Dosya) (4b) (Tarım Hariç)</t>
  </si>
  <si>
    <t>Sigortalı, Pasif, Ölüm Aylığı Alanlar (Dosya) (4b) (Tarım)</t>
  </si>
  <si>
    <t>Sigortalı, Pasif, Ölüm Aylığı Alanlar (Dosya) (4c)</t>
  </si>
  <si>
    <t>Sigortalı, Pasif, Ölüm Aylığı Alanlar (Haksahibi) (4a)</t>
  </si>
  <si>
    <t>Sigortalı, Pasif, Ölüm Aylığı Alanlar (Haksahibi) (4b)</t>
  </si>
  <si>
    <t>Sigortalı, Pasif, Ölüm Aylığı Alanlar (Haksahibi) (4b) (Tarım Hariç)</t>
  </si>
  <si>
    <t>Sigortalı, Pasif, Ölüm Aylığı Alanlar (Haksahibi) (4b) (Tarım)</t>
  </si>
  <si>
    <t>Sigortalı, Pasif, Ölüm Aylığı Alanlar (Haksahibi) (4c)</t>
  </si>
  <si>
    <t>Sigortalı, Pasif, Sürekli İş Göremezlik Ölüm Geliri Alanlar (Dosya) (4a)</t>
  </si>
  <si>
    <t>Sigortalı, Pasif, Sürekli İş Göremezlik Ölüm Geliri Alanlar (Dosya) (4b)</t>
  </si>
  <si>
    <t>Sigortalı, Pasif, Sürekli İş Göremezlik Ölüm Geliri Alanlar (Dosya) (4b) (Tarım Hariç)</t>
  </si>
  <si>
    <t>Sigortalı, Pasif, Sürekli İş Göremezlik Ölüm Geliri Alanlar (Dosya) (4b) (Tarım)</t>
  </si>
  <si>
    <t>Sigortalı, Pasif, Sürekli İş Göremezlik Ölüm Geliri Alanlar (Haksahibi) (4a)</t>
  </si>
  <si>
    <t>Sigortalı, Pasif, Sürekli İş Göremezlik Ölüm Geliri Alanlar (Haksahibi) (4b)</t>
  </si>
  <si>
    <t>Sigortalı, Pasif, Sürekli İş Göremezlik Ölüm Geliri Alanlar (Haksahibi) (4b) (Tarım Hariç)</t>
  </si>
  <si>
    <t>Sigortalı, Pasif, Sürekli İş Göremezlik Ölüm Geliri Alanlar (Haksahibi) (4b) (Tarım)</t>
  </si>
  <si>
    <r>
      <t xml:space="preserve">Güncelleme Tarihi: </t>
    </r>
    <r>
      <rPr>
        <sz val="10"/>
        <rFont val="Arial"/>
        <family val="2"/>
      </rPr>
      <t>14</t>
    </r>
    <r>
      <rPr>
        <sz val="10"/>
        <rFont val="Arial"/>
        <family val="2"/>
      </rPr>
      <t>.09.2023</t>
    </r>
  </si>
  <si>
    <r>
      <t xml:space="preserve">Güncelleme Tarihi: </t>
    </r>
    <r>
      <rPr>
        <sz val="10"/>
        <rFont val="Arial"/>
        <family val="2"/>
      </rPr>
      <t>14.</t>
    </r>
    <r>
      <rPr>
        <sz val="10"/>
        <rFont val="Arial"/>
        <family val="2"/>
      </rPr>
      <t>09.2023</t>
    </r>
  </si>
  <si>
    <r>
      <t>Kayıt Yeri:</t>
    </r>
    <r>
      <rPr>
        <sz val="10"/>
        <rFont val="Arial"/>
        <family val="2"/>
      </rPr>
      <t xml:space="preserve"> Sosyal Güvenlik Kurumu 2004-2022 yıllarına ait İstatistik Yıllıkları</t>
    </r>
  </si>
  <si>
    <t>YILLAR İTİBARİYLE AYLIK BİLDİRGESİ ALINAN İŞYERLERİNİN İLLERE GÖRE SAYILARI (1999-2022)</t>
  </si>
  <si>
    <t>YILLAR İTİBARİYLE KAYSERİ, DENİZLİ VE KONYA İLLERİ AYLIK PRİM VE HİZMET BELGESİ ALINAN İŞYERLERİNİN VE SİGORTALILARIN FAALİYET GRUPLARINA GÖRE DAĞILIMI, 2021</t>
  </si>
  <si>
    <t>YILLAR İTİBARİYLE KAYSERİ, DENİZLİ VE KONYA İLLERİ AYLIK PRİM VE HİZMET BELGESİ ALINAN İŞYERLERİNİN VE SİGORTALILARIN FAALİYET GRUPLARINA GÖRE DAĞILIMI, 2022</t>
  </si>
  <si>
    <t>Tablo 16.14</t>
  </si>
  <si>
    <t>Tablo 16.15</t>
  </si>
  <si>
    <r>
      <t>Kayıt Tarihi:</t>
    </r>
    <r>
      <rPr>
        <sz val="10"/>
        <rFont val="Arial"/>
        <family val="2"/>
      </rPr>
      <t xml:space="preserve">  14.09.2023</t>
    </r>
  </si>
  <si>
    <r>
      <t>Kayıt Tarihi:</t>
    </r>
    <r>
      <rPr>
        <sz val="10"/>
        <rFont val="Arial"/>
        <family val="2"/>
      </rPr>
      <t xml:space="preserve"> 14.09.2023</t>
    </r>
  </si>
  <si>
    <t>KAYSERİ, DENİZLİ VE KONYA İLLERİ AYLIK PRİM VE HİZMET BELGESİ ALINAN İŞYERLERİNİN VE SİGORTALILARIN FAALİYET GRUPLARINA GÖRE DAĞILIMI (2021)</t>
  </si>
  <si>
    <t>KAYSERİ, DENİZLİ VE KONYA İLLERİ AYLIK PRİM VE HİZMET BELGESİ ALINAN İŞYERLERİNİN VE SİGORTALILARIN FAALİYET GRUPLARINA GÖRE DAĞILIMI (2022)</t>
  </si>
  <si>
    <t xml:space="preserve">TABLO 16.14: </t>
  </si>
  <si>
    <t xml:space="preserve">TABLO 16.15: </t>
  </si>
  <si>
    <r>
      <rPr>
        <b/>
        <sz val="10"/>
        <rFont val="Arial"/>
        <family val="2"/>
      </rPr>
      <t xml:space="preserve">(*):  </t>
    </r>
    <r>
      <rPr>
        <sz val="10"/>
        <rFont val="Arial"/>
        <family val="2"/>
      </rPr>
      <t>2013 yılına ait verilerde eşler, çocuklar, ana baba ölüm aylığı alanlar ve ölüm geliri alanlar, toplam olarak verilmiştir.</t>
    </r>
  </si>
  <si>
    <r>
      <t>Güncelleme Tarihi:</t>
    </r>
    <r>
      <rPr>
        <sz val="10"/>
        <rFont val="Arial"/>
        <family val="2"/>
      </rPr>
      <t>14.09.2023</t>
    </r>
  </si>
  <si>
    <t xml:space="preserve">YILLAR İTİBARİYLE AYLIK VE GELİR ALANLARIN AYLIK TÜRÜNE GÖRE DAĞILIMI (2004-2022)
(5510 SAYILI KANUNUN 4-1/a MADDESİ KAPSAMINDA) </t>
  </si>
  <si>
    <t>YILLAR İTİBARİYLE AYLIK VE GELİR ALANLARIN AYLIK TÜRÜNE GÖRE DAĞILIMI (2004-2022)</t>
  </si>
  <si>
    <t>GEÇİCİ İŞGÖREMEZLİĞE NEDEN OLAN HASTALIK OLAYLARININ SAYILARI (2004-2022)</t>
  </si>
  <si>
    <t>YILLAR İTİBARİYLE GEÇİCİ İŞGÖREMEZLİĞE NEDEN OLAN HASTALIK OLAYLARININ SAYILARI (2004-2022)</t>
  </si>
  <si>
    <t>YILLAR İTİBARİYLE İŞLEMİ TAMAMLANAN İŞ KAZALARI, MESLEK HASTALIKLARI, SÜREKLİ İŞ GÖREMEZLİK VE ÖLÜM VAK'ALARININ 
CİNSİYETE GÖRE DAĞILIMI (2004-2022)</t>
  </si>
  <si>
    <t>YILLAR İTİBARİYLE İŞLEMİ TAMAMLANAN İŞ KAZALARI, MESLEK HASTALIKLARI, SÜREKLİ İŞ GÖREMEZLİK VE ÖLÜM (2004-2022)</t>
  </si>
  <si>
    <r>
      <t>Kayıt Yeri:</t>
    </r>
    <r>
      <rPr>
        <sz val="10"/>
        <rFont val="Arial"/>
        <family val="2"/>
      </rPr>
      <t xml:space="preserve"> Sosyal Güvenlik Kurumu 2022 İstatistik Yıllığı</t>
    </r>
  </si>
  <si>
    <r>
      <t>Kayıt Yeri:</t>
    </r>
    <r>
      <rPr>
        <sz val="10"/>
        <rFont val="Arial"/>
        <family val="2"/>
      </rPr>
      <t xml:space="preserve"> Sosyal Güvenlik Kurumu 2021 İstatistik Yıllığı</t>
    </r>
  </si>
  <si>
    <t>GEÇİCİ İŞGÖREMEZLİK  SÜRESİ (AYAKTA GÜN)</t>
  </si>
  <si>
    <t xml:space="preserve"> GEÇİCİ İŞGÖREMEZLİK  SÜRESİ (AYAKTA GÜN)</t>
  </si>
  <si>
    <r>
      <t>Kayıt Yeri:</t>
    </r>
    <r>
      <rPr>
        <sz val="10"/>
        <rFont val="Arial"/>
        <family val="2"/>
      </rPr>
      <t xml:space="preserve"> Sosyal Güvenlik Kurumu 2000-2022 İstatistik Yıllıkları</t>
    </r>
  </si>
  <si>
    <r>
      <t xml:space="preserve">Güncelleme Tarihi: </t>
    </r>
    <r>
      <rPr>
        <sz val="10"/>
        <rFont val="Arial"/>
        <family val="2"/>
      </rPr>
      <t>15</t>
    </r>
    <r>
      <rPr>
        <sz val="10"/>
        <rFont val="Arial"/>
        <family val="2"/>
      </rPr>
      <t>.09.2013</t>
    </r>
  </si>
  <si>
    <t>YILLAR İTİBARİYLE İŞLEMİ TAMAMLANAN İŞ KAZALARI VE MESLEK HASTALIKLARI VAK'ALARI SONUCU TOPLAM GEÇİCİ İŞ GÖREMEZLİK SÜRELERİ İLE HASTANEDE GEÇEN GÜNLERİN CİNSİYETE GÖRE DAĞILIMI (2004-2022)</t>
  </si>
  <si>
    <t>YILLAR İTİBARİYLE İŞLEMİ TAMAMLANAN İŞ KAZALARI VE MESLEK HASTALIKLARI VAK'ALARI SONUCU TOPLAM GEÇİCİ İŞ GÖREMEZLİK SÜRELERİ İLE HASTANEDE GEÇEN GÜNLERİN CİNSİYETE GÖRE DAĞILIMI(2004-2022)</t>
  </si>
  <si>
    <r>
      <rPr>
        <b/>
        <sz val="10"/>
        <rFont val="Arial"/>
        <family val="2"/>
      </rPr>
      <t xml:space="preserve">(*):  </t>
    </r>
    <r>
      <rPr>
        <sz val="10"/>
        <rFont val="Arial"/>
        <family val="2"/>
      </rPr>
      <t>Tablo 12'de yer alan " sürekli iş göremezlik" verileri 2013 yılı ve sonrasında SGK yıllıklarında yer almadığı için işlenememektedir.</t>
    </r>
  </si>
  <si>
    <r>
      <t>Güncelleme Tarihi:</t>
    </r>
    <r>
      <rPr>
        <sz val="10"/>
        <rFont val="Arial"/>
        <family val="2"/>
      </rPr>
      <t xml:space="preserve"> 02</t>
    </r>
    <r>
      <rPr>
        <sz val="10"/>
        <rFont val="Arial"/>
        <family val="2"/>
      </rPr>
      <t>.04.2024</t>
    </r>
  </si>
  <si>
    <r>
      <t>Güncelleme Tarihi:</t>
    </r>
    <r>
      <rPr>
        <sz val="10"/>
        <rFont val="Arial"/>
        <family val="2"/>
      </rPr>
      <t xml:space="preserve"> 02.04</t>
    </r>
    <r>
      <rPr>
        <sz val="10"/>
        <rFont val="Arial"/>
        <family val="2"/>
      </rPr>
      <t>.2024</t>
    </r>
  </si>
  <si>
    <r>
      <t xml:space="preserve">Güncelleme Tarihi: </t>
    </r>
    <r>
      <rPr>
        <sz val="10"/>
        <rFont val="Arial"/>
        <family val="2"/>
      </rPr>
      <t>02</t>
    </r>
    <r>
      <rPr>
        <sz val="10"/>
        <rFont val="Arial"/>
        <family val="2"/>
      </rPr>
      <t>.04.2024</t>
    </r>
  </si>
  <si>
    <r>
      <t xml:space="preserve">Güncelleme Tarihi: </t>
    </r>
    <r>
      <rPr>
        <sz val="10"/>
        <rFont val="Arial"/>
        <family val="2"/>
      </rPr>
      <t>02.04.2024</t>
    </r>
  </si>
  <si>
    <r>
      <t>Günvelleme Tarihi:</t>
    </r>
    <r>
      <rPr>
        <sz val="10"/>
        <rFont val="Arial"/>
        <family val="0"/>
      </rPr>
      <t xml:space="preserve"> 02.04.2024</t>
    </r>
  </si>
  <si>
    <r>
      <t xml:space="preserve">Güncelleme Tarihi: </t>
    </r>
    <r>
      <rPr>
        <sz val="10"/>
        <rFont val="Arial"/>
        <family val="2"/>
      </rPr>
      <t>02.04.2023</t>
    </r>
  </si>
  <si>
    <r>
      <t>Kayıt Tarihi:</t>
    </r>
    <r>
      <rPr>
        <sz val="10"/>
        <rFont val="Arial"/>
        <family val="0"/>
      </rPr>
      <t xml:space="preserve"> 02.04.2024</t>
    </r>
  </si>
</sst>
</file>

<file path=xl/styles.xml><?xml version="1.0" encoding="utf-8"?>
<styleSheet xmlns="http://schemas.openxmlformats.org/spreadsheetml/2006/main">
  <numFmts count="6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_-* #,##0\ _T_L_-;\-* #,##0\ _T_L_-;_-* &quot;-&quot;??\ _T_L_-;_-@_-"/>
    <numFmt numFmtId="193" formatCode="#,##0;[Red]#,##0"/>
    <numFmt numFmtId="194" formatCode="_(* #,##0.00_);_(* \(#,##0.00\);_(* &quot;-&quot;??_);_(@_)"/>
    <numFmt numFmtId="195" formatCode="_(* #,##0_);_(* \(#,##0\);_(* &quot;-&quot;??_);_(@_)"/>
    <numFmt numFmtId="196" formatCode="#,##0.0"/>
    <numFmt numFmtId="197" formatCode="#,##0_ ;\-#,##0\ "/>
    <numFmt numFmtId="198" formatCode="_-* #,##0.0\ _T_L_-;\-* #,##0.0\ _T_L_-;_-* &quot;-&quot;??\ _T_L_-;_-@_-"/>
    <numFmt numFmtId="199" formatCode="0.0"/>
    <numFmt numFmtId="200" formatCode="0.0000"/>
    <numFmt numFmtId="201" formatCode="_-* #,##0.000\ _T_L_-;\-* #,##0.000\ _T_L_-;_-* &quot;-&quot;??\ _T_L_-;_-@_-"/>
    <numFmt numFmtId="202" formatCode="###\ ###\ ###"/>
    <numFmt numFmtId="203" formatCode="#,##0.0000"/>
    <numFmt numFmtId="204" formatCode="0.0%"/>
    <numFmt numFmtId="205" formatCode="General_)"/>
    <numFmt numFmtId="206" formatCode="_-* #,##0.0000\ _T_L_-;\-* #,##0.0000\ _T_L_-;_-* &quot;-&quot;??\ _T_L_-;_-@_-"/>
    <numFmt numFmtId="207" formatCode="0.0000%"/>
    <numFmt numFmtId="208" formatCode="0.00000%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¥€-2]\ #,##0.00_);[Red]\([$€-2]\ #,##0.00\)"/>
    <numFmt numFmtId="213" formatCode="#,##0.00000"/>
    <numFmt numFmtId="214" formatCode="_-* #,##0.00000\ _T_L_-;\-* #,##0.00000\ _T_L_-;_-* &quot;-&quot;??\ _T_L_-;_-@_-"/>
    <numFmt numFmtId="215" formatCode="_-* #,##0\ _₺_-;\-* #,##0\ _₺_-;_-* &quot;-&quot;??\ _₺_-;_-@_-"/>
    <numFmt numFmtId="216" formatCode="#,##0.00_ ;[Red]\-#,##0.00\ "/>
    <numFmt numFmtId="217" formatCode="#,##0.000000"/>
    <numFmt numFmtId="218" formatCode="#,##0.0000;\-#,##0.00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</numFmts>
  <fonts count="7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 Tur"/>
      <family val="0"/>
    </font>
    <font>
      <i/>
      <u val="single"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i/>
      <u val="single"/>
      <sz val="10"/>
      <color indexed="8"/>
      <name val="Arial"/>
      <family val="2"/>
    </font>
    <font>
      <b/>
      <i/>
      <sz val="8"/>
      <name val="Arial Tu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0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39"/>
      <name val="Calibri"/>
      <family val="2"/>
    </font>
    <font>
      <u val="single"/>
      <sz val="8"/>
      <color indexed="20"/>
      <name val="Calibri"/>
      <family val="2"/>
    </font>
    <font>
      <sz val="12"/>
      <color indexed="8"/>
      <name val="Calibri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rgb="FF80008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2"/>
      <color rgb="FF000000"/>
      <name val="Calibri"/>
      <family val="1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double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>
        <color indexed="63"/>
      </bottom>
    </border>
  </borders>
  <cellStyleXfs count="9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1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15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28" borderId="0" applyNumberFormat="0" applyBorder="0" applyAlignment="0" applyProtection="0"/>
    <xf numFmtId="0" fontId="57" fillId="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57" fillId="3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57" fillId="31" borderId="0" applyNumberFormat="0" applyBorder="0" applyAlignment="0" applyProtection="0"/>
    <xf numFmtId="0" fontId="57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7" fillId="2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57" fillId="33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0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61" fillId="0" borderId="3" applyNumberFormat="0" applyFill="0" applyAlignment="0" applyProtection="0"/>
    <xf numFmtId="0" fontId="50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50" fillId="0" borderId="4" applyNumberFormat="0" applyFill="0" applyAlignment="0" applyProtection="0"/>
    <xf numFmtId="0" fontId="62" fillId="0" borderId="6" applyNumberFormat="0" applyFill="0" applyAlignment="0" applyProtection="0"/>
    <xf numFmtId="0" fontId="51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51" fillId="0" borderId="7" applyNumberFormat="0" applyFill="0" applyAlignment="0" applyProtection="0"/>
    <xf numFmtId="0" fontId="63" fillId="0" borderId="9" applyNumberFormat="0" applyFill="0" applyAlignment="0" applyProtection="0"/>
    <xf numFmtId="0" fontId="52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5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9" borderId="12" applyNumberFormat="0" applyAlignment="0" applyProtection="0"/>
    <xf numFmtId="0" fontId="64" fillId="3" borderId="12" applyNumberFormat="0" applyAlignment="0" applyProtection="0"/>
    <xf numFmtId="0" fontId="38" fillId="33" borderId="13" applyNumberFormat="0" applyAlignment="0" applyProtection="0"/>
    <xf numFmtId="0" fontId="38" fillId="33" borderId="13" applyNumberFormat="0" applyAlignment="0" applyProtection="0"/>
    <xf numFmtId="0" fontId="64" fillId="3" borderId="12" applyNumberFormat="0" applyAlignment="0" applyProtection="0"/>
    <xf numFmtId="0" fontId="65" fillId="40" borderId="14" applyNumberFormat="0" applyAlignment="0" applyProtection="0"/>
    <xf numFmtId="0" fontId="65" fillId="21" borderId="14" applyNumberFormat="0" applyAlignment="0" applyProtection="0"/>
    <xf numFmtId="0" fontId="39" fillId="16" borderId="15" applyNumberFormat="0" applyAlignment="0" applyProtection="0"/>
    <xf numFmtId="0" fontId="39" fillId="16" borderId="15" applyNumberFormat="0" applyAlignment="0" applyProtection="0"/>
    <xf numFmtId="0" fontId="65" fillId="21" borderId="14" applyNumberFormat="0" applyAlignment="0" applyProtection="0"/>
    <xf numFmtId="0" fontId="66" fillId="39" borderId="14" applyNumberFormat="0" applyAlignment="0" applyProtection="0"/>
    <xf numFmtId="0" fontId="66" fillId="3" borderId="14" applyNumberFormat="0" applyAlignment="0" applyProtection="0"/>
    <xf numFmtId="0" fontId="40" fillId="33" borderId="15" applyNumberFormat="0" applyAlignment="0" applyProtection="0"/>
    <xf numFmtId="0" fontId="40" fillId="33" borderId="15" applyNumberFormat="0" applyAlignment="0" applyProtection="0"/>
    <xf numFmtId="0" fontId="66" fillId="3" borderId="14" applyNumberFormat="0" applyAlignment="0" applyProtection="0"/>
    <xf numFmtId="0" fontId="30" fillId="0" borderId="0" applyNumberFormat="0" applyFill="0" applyBorder="0" applyAlignment="0" applyProtection="0"/>
    <xf numFmtId="0" fontId="67" fillId="41" borderId="16" applyNumberFormat="0" applyAlignment="0" applyProtection="0"/>
    <xf numFmtId="0" fontId="67" fillId="41" borderId="16" applyNumberFormat="0" applyAlignment="0" applyProtection="0"/>
    <xf numFmtId="0" fontId="41" fillId="42" borderId="17" applyNumberFormat="0" applyAlignment="0" applyProtection="0"/>
    <xf numFmtId="0" fontId="41" fillId="42" borderId="17" applyNumberFormat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7" fillId="0" borderId="0">
      <alignment/>
      <protection/>
    </xf>
    <xf numFmtId="0" fontId="2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72" fillId="0" borderId="0" applyBorder="0" applyAlignment="0" applyProtection="0"/>
    <xf numFmtId="0" fontId="72" fillId="0" borderId="0" applyBorder="0" applyAlignment="0" applyProtection="0"/>
    <xf numFmtId="0" fontId="72" fillId="0" borderId="0" applyBorder="0" applyAlignment="0" applyProtection="0"/>
    <xf numFmtId="0" fontId="72" fillId="0" borderId="0" applyBorder="0" applyAlignment="0" applyProtection="0"/>
    <xf numFmtId="0" fontId="72" fillId="0" borderId="0" applyBorder="0" applyAlignment="0" applyProtection="0"/>
    <xf numFmtId="0" fontId="72" fillId="0" borderId="0" applyBorder="0" applyAlignment="0" applyProtection="0"/>
    <xf numFmtId="0" fontId="72" fillId="0" borderId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205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5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5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5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5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3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5" borderId="18" applyNumberFormat="0" applyFont="0" applyAlignment="0" applyProtection="0"/>
    <xf numFmtId="0" fontId="29" fillId="45" borderId="18" applyNumberFormat="0" applyFont="0" applyAlignment="0" applyProtection="0"/>
    <xf numFmtId="0" fontId="29" fillId="45" borderId="18" applyNumberFormat="0" applyFont="0" applyAlignment="0" applyProtection="0"/>
    <xf numFmtId="0" fontId="29" fillId="45" borderId="18" applyNumberFormat="0" applyFont="0" applyAlignment="0" applyProtection="0"/>
    <xf numFmtId="0" fontId="0" fillId="9" borderId="19" applyNumberFormat="0" applyFont="0" applyAlignment="0" applyProtection="0"/>
    <xf numFmtId="0" fontId="0" fillId="9" borderId="19" applyNumberFormat="0" applyFont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0">
      <alignment/>
      <protection/>
    </xf>
    <xf numFmtId="0" fontId="74" fillId="0" borderId="20" applyNumberFormat="0" applyFill="0" applyAlignment="0" applyProtection="0"/>
    <xf numFmtId="0" fontId="74" fillId="0" borderId="21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74" fillId="0" borderId="21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47" borderId="0" applyNumberFormat="0" applyBorder="0" applyAlignment="0" applyProtection="0"/>
    <xf numFmtId="0" fontId="57" fillId="3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57" fillId="36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4">
    <xf numFmtId="0" fontId="0" fillId="0" borderId="0" xfId="0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" fontId="6" fillId="0" borderId="0" xfId="0" applyNumberFormat="1" applyFont="1" applyFill="1" applyAlignment="1" quotePrefix="1">
      <alignment/>
    </xf>
    <xf numFmtId="0" fontId="7" fillId="0" borderId="0" xfId="0" applyFont="1" applyAlignment="1">
      <alignment/>
    </xf>
    <xf numFmtId="3" fontId="9" fillId="0" borderId="0" xfId="903" applyFont="1" applyFill="1" applyBorder="1" applyAlignment="1">
      <alignment horizontal="center" vertical="center" wrapText="1"/>
      <protection/>
    </xf>
    <xf numFmtId="4" fontId="10" fillId="58" borderId="0" xfId="903" applyNumberFormat="1" applyFont="1" applyFill="1">
      <alignment vertical="center" wrapText="1"/>
      <protection/>
    </xf>
    <xf numFmtId="3" fontId="10" fillId="0" borderId="0" xfId="903" applyFont="1">
      <alignment vertical="center" wrapText="1"/>
      <protection/>
    </xf>
    <xf numFmtId="3" fontId="10" fillId="58" borderId="0" xfId="903" applyFont="1" applyFill="1">
      <alignment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4" fontId="10" fillId="7" borderId="0" xfId="903" applyNumberFormat="1" applyFont="1" applyFill="1" applyAlignment="1">
      <alignment horizontal="center" vertical="center" wrapText="1"/>
      <protection/>
    </xf>
    <xf numFmtId="3" fontId="5" fillId="59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4" fontId="5" fillId="58" borderId="25" xfId="907" applyNumberFormat="1" applyFont="1" applyFill="1" applyBorder="1">
      <alignment/>
      <protection/>
    </xf>
    <xf numFmtId="3" fontId="4" fillId="58" borderId="25" xfId="907" applyNumberFormat="1" applyFont="1" applyFill="1" applyBorder="1">
      <alignment/>
      <protection/>
    </xf>
    <xf numFmtId="3" fontId="4" fillId="58" borderId="0" xfId="907" applyNumberFormat="1" applyFont="1" applyFill="1" applyBorder="1">
      <alignment/>
      <protection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7" fillId="0" borderId="26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5" fillId="59" borderId="0" xfId="0" applyNumberFormat="1" applyFont="1" applyFill="1" applyBorder="1" applyAlignment="1">
      <alignment vertical="center"/>
    </xf>
    <xf numFmtId="3" fontId="4" fillId="58" borderId="29" xfId="0" applyNumberFormat="1" applyFont="1" applyFill="1" applyBorder="1" applyAlignment="1">
      <alignment vertical="center"/>
    </xf>
    <xf numFmtId="2" fontId="4" fillId="18" borderId="29" xfId="0" applyNumberFormat="1" applyFont="1" applyFill="1" applyBorder="1" applyAlignment="1">
      <alignment vertical="center"/>
    </xf>
    <xf numFmtId="0" fontId="4" fillId="18" borderId="29" xfId="0" applyFont="1" applyFill="1" applyBorder="1" applyAlignment="1">
      <alignment vertical="center"/>
    </xf>
    <xf numFmtId="3" fontId="4" fillId="18" borderId="29" xfId="0" applyNumberFormat="1" applyFont="1" applyFill="1" applyBorder="1" applyAlignment="1">
      <alignment vertical="center"/>
    </xf>
    <xf numFmtId="3" fontId="4" fillId="18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3" fontId="4" fillId="58" borderId="0" xfId="0" applyNumberFormat="1" applyFont="1" applyFill="1" applyBorder="1" applyAlignment="1">
      <alignment vertical="center"/>
    </xf>
    <xf numFmtId="2" fontId="4" fillId="18" borderId="0" xfId="0" applyNumberFormat="1" applyFont="1" applyFill="1" applyBorder="1" applyAlignment="1">
      <alignment vertical="center"/>
    </xf>
    <xf numFmtId="0" fontId="4" fillId="18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8" fillId="0" borderId="30" xfId="903" applyFont="1" applyFill="1" applyBorder="1" applyAlignment="1">
      <alignment horizontal="center" vertical="center" wrapText="1"/>
      <protection/>
    </xf>
    <xf numFmtId="3" fontId="8" fillId="0" borderId="31" xfId="903" applyFont="1" applyFill="1" applyBorder="1" applyAlignment="1">
      <alignment horizontal="center" vertical="center" wrapText="1"/>
      <protection/>
    </xf>
    <xf numFmtId="3" fontId="8" fillId="0" borderId="32" xfId="903" applyFont="1" applyFill="1" applyBorder="1" applyAlignment="1">
      <alignment horizontal="center" vertical="center" wrapText="1"/>
      <protection/>
    </xf>
    <xf numFmtId="3" fontId="7" fillId="0" borderId="33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3" fontId="8" fillId="0" borderId="30" xfId="90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7" xfId="0" applyFont="1" applyBorder="1" applyAlignment="1">
      <alignment horizontal="left"/>
    </xf>
    <xf numFmtId="41" fontId="0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33" borderId="27" xfId="0" applyFont="1" applyFill="1" applyBorder="1" applyAlignment="1">
      <alignment/>
    </xf>
    <xf numFmtId="41" fontId="2" fillId="33" borderId="27" xfId="0" applyNumberFormat="1" applyFont="1" applyFill="1" applyBorder="1" applyAlignment="1">
      <alignment/>
    </xf>
    <xf numFmtId="0" fontId="2" fillId="0" borderId="27" xfId="0" applyFont="1" applyBorder="1" applyAlignment="1" quotePrefix="1">
      <alignment horizontal="left"/>
    </xf>
    <xf numFmtId="41" fontId="0" fillId="0" borderId="27" xfId="0" applyNumberFormat="1" applyFont="1" applyBorder="1" applyAlignment="1">
      <alignment horizontal="center"/>
    </xf>
    <xf numFmtId="192" fontId="0" fillId="0" borderId="0" xfId="931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2" fillId="33" borderId="36" xfId="931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3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3" fontId="2" fillId="33" borderId="37" xfId="0" applyNumberFormat="1" applyFont="1" applyFill="1" applyBorder="1" applyAlignment="1">
      <alignment horizontal="center"/>
    </xf>
    <xf numFmtId="3" fontId="2" fillId="33" borderId="38" xfId="0" applyNumberFormat="1" applyFont="1" applyFill="1" applyBorder="1" applyAlignment="1">
      <alignment horizontal="center"/>
    </xf>
    <xf numFmtId="3" fontId="11" fillId="0" borderId="0" xfId="903" applyFont="1">
      <alignment vertical="center" wrapText="1"/>
      <protection/>
    </xf>
    <xf numFmtId="3" fontId="11" fillId="0" borderId="0" xfId="903" applyFont="1" applyAlignment="1">
      <alignment horizontal="centerContinuous" vertical="center" wrapText="1"/>
      <protection/>
    </xf>
    <xf numFmtId="3" fontId="11" fillId="0" borderId="0" xfId="903" applyFont="1" applyAlignment="1">
      <alignment horizontal="centerContinuous" vertical="top"/>
      <protection/>
    </xf>
    <xf numFmtId="41" fontId="8" fillId="0" borderId="0" xfId="275" applyFont="1" applyBorder="1" applyAlignment="1">
      <alignment vertical="center"/>
    </xf>
    <xf numFmtId="3" fontId="0" fillId="0" borderId="39" xfId="907" applyNumberFormat="1" applyFont="1" applyBorder="1" applyAlignment="1">
      <alignment horizontal="center"/>
      <protection/>
    </xf>
    <xf numFmtId="3" fontId="0" fillId="0" borderId="26" xfId="907" applyNumberFormat="1" applyFont="1" applyBorder="1" applyAlignment="1">
      <alignment horizontal="center"/>
      <protection/>
    </xf>
    <xf numFmtId="3" fontId="0" fillId="0" borderId="27" xfId="907" applyNumberFormat="1" applyFont="1" applyBorder="1" applyAlignment="1">
      <alignment horizontal="center"/>
      <protection/>
    </xf>
    <xf numFmtId="3" fontId="8" fillId="0" borderId="28" xfId="903" applyNumberFormat="1" applyFont="1" applyBorder="1" applyAlignment="1">
      <alignment horizontal="center" wrapText="1"/>
      <protection/>
    </xf>
    <xf numFmtId="3" fontId="8" fillId="0" borderId="40" xfId="903" applyNumberFormat="1" applyFont="1" applyBorder="1" applyAlignment="1">
      <alignment horizontal="center" wrapText="1"/>
      <protection/>
    </xf>
    <xf numFmtId="3" fontId="8" fillId="0" borderId="0" xfId="903" applyNumberFormat="1" applyFont="1" applyFill="1" applyAlignment="1">
      <alignment horizontal="center" wrapText="1"/>
      <protection/>
    </xf>
    <xf numFmtId="3" fontId="11" fillId="0" borderId="0" xfId="903" applyFont="1" applyFill="1" applyAlignment="1">
      <alignment horizontal="center" wrapText="1"/>
      <protection/>
    </xf>
    <xf numFmtId="3" fontId="11" fillId="0" borderId="0" xfId="903" applyFont="1" applyFill="1" applyAlignment="1">
      <alignment horizontal="center" vertical="center" wrapText="1"/>
      <protection/>
    </xf>
    <xf numFmtId="3" fontId="0" fillId="0" borderId="33" xfId="907" applyNumberFormat="1" applyFont="1" applyFill="1" applyBorder="1" applyAlignment="1">
      <alignment horizontal="center"/>
      <protection/>
    </xf>
    <xf numFmtId="3" fontId="0" fillId="0" borderId="34" xfId="907" applyNumberFormat="1" applyFont="1" applyFill="1" applyBorder="1" applyAlignment="1">
      <alignment horizontal="center"/>
      <protection/>
    </xf>
    <xf numFmtId="3" fontId="0" fillId="0" borderId="26" xfId="907" applyNumberFormat="1" applyFont="1" applyFill="1" applyBorder="1" applyAlignment="1">
      <alignment horizontal="center"/>
      <protection/>
    </xf>
    <xf numFmtId="3" fontId="0" fillId="0" borderId="27" xfId="907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3" fontId="0" fillId="0" borderId="28" xfId="931" applyNumberFormat="1" applyFont="1" applyBorder="1" applyAlignment="1">
      <alignment horizontal="center"/>
    </xf>
    <xf numFmtId="3" fontId="0" fillId="0" borderId="26" xfId="931" applyNumberFormat="1" applyFont="1" applyBorder="1" applyAlignment="1">
      <alignment horizontal="center"/>
    </xf>
    <xf numFmtId="3" fontId="0" fillId="0" borderId="27" xfId="931" applyNumberFormat="1" applyFont="1" applyBorder="1" applyAlignment="1">
      <alignment horizontal="center"/>
    </xf>
    <xf numFmtId="3" fontId="2" fillId="0" borderId="28" xfId="931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33" borderId="42" xfId="931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1" fontId="2" fillId="33" borderId="27" xfId="0" applyNumberFormat="1" applyFont="1" applyFill="1" applyBorder="1" applyAlignment="1">
      <alignment horizontal="center"/>
    </xf>
    <xf numFmtId="3" fontId="8" fillId="0" borderId="43" xfId="903" applyFont="1" applyBorder="1" applyAlignment="1">
      <alignment horizontal="center" wrapText="1"/>
      <protection/>
    </xf>
    <xf numFmtId="3" fontId="8" fillId="0" borderId="44" xfId="903" applyFont="1" applyBorder="1" applyAlignment="1">
      <alignment horizontal="center" wrapText="1"/>
      <protection/>
    </xf>
    <xf numFmtId="3" fontId="8" fillId="0" borderId="45" xfId="903" applyFont="1" applyBorder="1" applyAlignment="1">
      <alignment horizontal="center" wrapText="1"/>
      <protection/>
    </xf>
    <xf numFmtId="3" fontId="0" fillId="0" borderId="27" xfId="931" applyNumberFormat="1" applyFont="1" applyFill="1" applyBorder="1" applyAlignment="1">
      <alignment horizontal="center"/>
    </xf>
    <xf numFmtId="3" fontId="0" fillId="0" borderId="26" xfId="931" applyNumberFormat="1" applyFont="1" applyFill="1" applyBorder="1" applyAlignment="1">
      <alignment horizontal="center"/>
    </xf>
    <xf numFmtId="3" fontId="0" fillId="0" borderId="28" xfId="931" applyNumberFormat="1" applyFont="1" applyFill="1" applyBorder="1" applyAlignment="1">
      <alignment horizontal="center"/>
    </xf>
    <xf numFmtId="3" fontId="2" fillId="0" borderId="28" xfId="931" applyNumberFormat="1" applyFont="1" applyFill="1" applyBorder="1" applyAlignment="1">
      <alignment horizontal="center"/>
    </xf>
    <xf numFmtId="0" fontId="2" fillId="0" borderId="46" xfId="0" applyFont="1" applyBorder="1" applyAlignment="1">
      <alignment horizontal="center" wrapText="1"/>
    </xf>
    <xf numFmtId="3" fontId="0" fillId="0" borderId="33" xfId="931" applyNumberFormat="1" applyFont="1" applyBorder="1" applyAlignment="1">
      <alignment horizontal="center"/>
    </xf>
    <xf numFmtId="3" fontId="0" fillId="0" borderId="35" xfId="931" applyNumberFormat="1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3" fontId="0" fillId="0" borderId="33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34" xfId="931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0" xfId="309" applyAlignment="1" applyProtection="1">
      <alignment/>
      <protection/>
    </xf>
    <xf numFmtId="0" fontId="2" fillId="0" borderId="0" xfId="0" applyFont="1" applyAlignment="1">
      <alignment horizontal="center"/>
    </xf>
    <xf numFmtId="3" fontId="7" fillId="0" borderId="27" xfId="907" applyNumberFormat="1" applyFont="1" applyFill="1" applyBorder="1" applyAlignment="1">
      <alignment horizontal="center"/>
      <protection/>
    </xf>
    <xf numFmtId="3" fontId="7" fillId="0" borderId="48" xfId="0" applyNumberFormat="1" applyFont="1" applyFill="1" applyBorder="1" applyAlignment="1">
      <alignment horizontal="center"/>
    </xf>
    <xf numFmtId="3" fontId="7" fillId="0" borderId="33" xfId="907" applyNumberFormat="1" applyFont="1" applyFill="1" applyBorder="1" applyAlignment="1">
      <alignment horizontal="center"/>
      <protection/>
    </xf>
    <xf numFmtId="3" fontId="7" fillId="0" borderId="34" xfId="907" applyNumberFormat="1" applyFont="1" applyFill="1" applyBorder="1" applyAlignment="1">
      <alignment horizontal="center"/>
      <protection/>
    </xf>
    <xf numFmtId="3" fontId="7" fillId="0" borderId="49" xfId="0" applyNumberFormat="1" applyFont="1" applyFill="1" applyBorder="1" applyAlignment="1">
      <alignment horizontal="center"/>
    </xf>
    <xf numFmtId="3" fontId="7" fillId="0" borderId="39" xfId="0" applyNumberFormat="1" applyFont="1" applyFill="1" applyBorder="1" applyAlignment="1">
      <alignment horizontal="center"/>
    </xf>
    <xf numFmtId="3" fontId="7" fillId="0" borderId="26" xfId="907" applyNumberFormat="1" applyFont="1" applyFill="1" applyBorder="1" applyAlignment="1">
      <alignment horizontal="center"/>
      <protection/>
    </xf>
    <xf numFmtId="3" fontId="7" fillId="0" borderId="50" xfId="0" applyNumberFormat="1" applyFont="1" applyFill="1" applyBorder="1" applyAlignment="1">
      <alignment horizontal="center"/>
    </xf>
    <xf numFmtId="3" fontId="11" fillId="0" borderId="39" xfId="903" applyFont="1" applyFill="1" applyBorder="1" applyAlignment="1" quotePrefix="1">
      <alignment horizontal="center"/>
      <protection/>
    </xf>
    <xf numFmtId="3" fontId="11" fillId="0" borderId="39" xfId="903" applyFont="1" applyFill="1" applyBorder="1" applyAlignment="1" quotePrefix="1">
      <alignment horizontal="center"/>
      <protection/>
    </xf>
    <xf numFmtId="3" fontId="0" fillId="0" borderId="28" xfId="0" applyNumberFormat="1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3" fontId="7" fillId="0" borderId="35" xfId="907" applyNumberFormat="1" applyFont="1" applyFill="1" applyBorder="1" applyAlignment="1">
      <alignment horizontal="center"/>
      <protection/>
    </xf>
    <xf numFmtId="3" fontId="7" fillId="0" borderId="28" xfId="907" applyNumberFormat="1" applyFont="1" applyFill="1" applyBorder="1" applyAlignment="1">
      <alignment horizontal="center"/>
      <protection/>
    </xf>
    <xf numFmtId="3" fontId="0" fillId="0" borderId="28" xfId="907" applyNumberFormat="1" applyFont="1" applyFill="1" applyBorder="1" applyAlignment="1">
      <alignment horizontal="center"/>
      <protection/>
    </xf>
    <xf numFmtId="3" fontId="0" fillId="59" borderId="27" xfId="0" applyNumberFormat="1" applyFont="1" applyFill="1" applyBorder="1" applyAlignment="1" applyProtection="1">
      <alignment horizontal="center"/>
      <protection/>
    </xf>
    <xf numFmtId="3" fontId="0" fillId="59" borderId="27" xfId="0" applyNumberFormat="1" applyFont="1" applyFill="1" applyBorder="1" applyAlignment="1">
      <alignment horizontal="center"/>
    </xf>
    <xf numFmtId="3" fontId="0" fillId="59" borderId="48" xfId="0" applyNumberFormat="1" applyFont="1" applyFill="1" applyBorder="1" applyAlignment="1">
      <alignment horizontal="center"/>
    </xf>
    <xf numFmtId="3" fontId="0" fillId="59" borderId="39" xfId="0" applyNumberFormat="1" applyFont="1" applyFill="1" applyBorder="1" applyAlignment="1">
      <alignment horizontal="center"/>
    </xf>
    <xf numFmtId="3" fontId="0" fillId="59" borderId="33" xfId="0" applyNumberFormat="1" applyFont="1" applyFill="1" applyBorder="1" applyAlignment="1" applyProtection="1">
      <alignment horizontal="center"/>
      <protection/>
    </xf>
    <xf numFmtId="3" fontId="0" fillId="59" borderId="34" xfId="0" applyNumberFormat="1" applyFont="1" applyFill="1" applyBorder="1" applyAlignment="1" applyProtection="1">
      <alignment horizontal="center"/>
      <protection/>
    </xf>
    <xf numFmtId="3" fontId="0" fillId="59" borderId="34" xfId="0" applyNumberFormat="1" applyFont="1" applyFill="1" applyBorder="1" applyAlignment="1">
      <alignment horizontal="center"/>
    </xf>
    <xf numFmtId="3" fontId="0" fillId="59" borderId="26" xfId="0" applyNumberFormat="1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3" fontId="8" fillId="0" borderId="52" xfId="903" applyFont="1" applyFill="1" applyBorder="1" applyAlignment="1">
      <alignment horizontal="center" vertical="center" wrapText="1"/>
      <protection/>
    </xf>
    <xf numFmtId="3" fontId="0" fillId="0" borderId="27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3" fontId="2" fillId="33" borderId="48" xfId="0" applyNumberFormat="1" applyFont="1" applyFill="1" applyBorder="1" applyAlignment="1">
      <alignment horizontal="center"/>
    </xf>
    <xf numFmtId="3" fontId="2" fillId="33" borderId="3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42" borderId="49" xfId="0" applyNumberFormat="1" applyFont="1" applyFill="1" applyBorder="1" applyAlignment="1">
      <alignment horizontal="center"/>
    </xf>
    <xf numFmtId="3" fontId="2" fillId="42" borderId="5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2" fillId="33" borderId="49" xfId="0" applyNumberFormat="1" applyFont="1" applyFill="1" applyBorder="1" applyAlignment="1">
      <alignment horizontal="center"/>
    </xf>
    <xf numFmtId="3" fontId="2" fillId="33" borderId="50" xfId="0" applyNumberFormat="1" applyFont="1" applyFill="1" applyBorder="1" applyAlignment="1">
      <alignment horizontal="center"/>
    </xf>
    <xf numFmtId="3" fontId="0" fillId="0" borderId="55" xfId="907" applyNumberFormat="1" applyFont="1" applyFill="1" applyBorder="1" applyAlignment="1">
      <alignment horizontal="center"/>
      <protection/>
    </xf>
    <xf numFmtId="3" fontId="0" fillId="0" borderId="56" xfId="907" applyNumberFormat="1" applyFont="1" applyFill="1" applyBorder="1" applyAlignment="1">
      <alignment horizontal="center"/>
      <protection/>
    </xf>
    <xf numFmtId="3" fontId="0" fillId="0" borderId="57" xfId="0" applyNumberFormat="1" applyFont="1" applyFill="1" applyBorder="1" applyAlignment="1">
      <alignment horizontal="center"/>
    </xf>
    <xf numFmtId="3" fontId="6" fillId="0" borderId="58" xfId="0" applyNumberFormat="1" applyFont="1" applyFill="1" applyBorder="1" applyAlignment="1">
      <alignment horizontal="center"/>
    </xf>
    <xf numFmtId="3" fontId="6" fillId="0" borderId="59" xfId="0" applyNumberFormat="1" applyFont="1" applyFill="1" applyBorder="1" applyAlignment="1">
      <alignment horizontal="center"/>
    </xf>
    <xf numFmtId="3" fontId="0" fillId="0" borderId="55" xfId="0" applyNumberFormat="1" applyFont="1" applyFill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6" fillId="0" borderId="57" xfId="0" applyNumberFormat="1" applyFont="1" applyFill="1" applyBorder="1" applyAlignment="1">
      <alignment horizontal="center"/>
    </xf>
    <xf numFmtId="3" fontId="6" fillId="0" borderId="46" xfId="0" applyNumberFormat="1" applyFont="1" applyFill="1" applyBorder="1" applyAlignment="1">
      <alignment horizontal="center"/>
    </xf>
    <xf numFmtId="3" fontId="8" fillId="0" borderId="48" xfId="903" applyFont="1" applyFill="1" applyBorder="1" applyAlignment="1">
      <alignment horizontal="center"/>
      <protection/>
    </xf>
    <xf numFmtId="3" fontId="8" fillId="0" borderId="39" xfId="276" applyNumberFormat="1" applyFont="1" applyFill="1" applyBorder="1" applyAlignment="1">
      <alignment horizontal="center"/>
    </xf>
    <xf numFmtId="3" fontId="8" fillId="0" borderId="39" xfId="903" applyFont="1" applyFill="1" applyBorder="1" applyAlignment="1">
      <alignment horizontal="center"/>
      <protection/>
    </xf>
    <xf numFmtId="193" fontId="2" fillId="0" borderId="30" xfId="0" applyNumberFormat="1" applyFont="1" applyFill="1" applyBorder="1" applyAlignment="1">
      <alignment horizontal="center" vertical="center" wrapText="1"/>
    </xf>
    <xf numFmtId="193" fontId="2" fillId="0" borderId="31" xfId="0" applyNumberFormat="1" applyFont="1" applyFill="1" applyBorder="1" applyAlignment="1">
      <alignment horizontal="center" vertical="center" wrapText="1"/>
    </xf>
    <xf numFmtId="193" fontId="2" fillId="0" borderId="32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3" fontId="7" fillId="0" borderId="59" xfId="0" applyNumberFormat="1" applyFont="1" applyFill="1" applyBorder="1" applyAlignment="1">
      <alignment horizontal="center"/>
    </xf>
    <xf numFmtId="3" fontId="7" fillId="0" borderId="58" xfId="0" applyNumberFormat="1" applyFont="1" applyFill="1" applyBorder="1" applyAlignment="1">
      <alignment horizontal="center"/>
    </xf>
    <xf numFmtId="3" fontId="20" fillId="33" borderId="60" xfId="0" applyNumberFormat="1" applyFont="1" applyFill="1" applyBorder="1" applyAlignment="1">
      <alignment horizontal="center"/>
    </xf>
    <xf numFmtId="3" fontId="20" fillId="33" borderId="61" xfId="0" applyNumberFormat="1" applyFont="1" applyFill="1" applyBorder="1" applyAlignment="1">
      <alignment horizontal="center"/>
    </xf>
    <xf numFmtId="3" fontId="7" fillId="0" borderId="56" xfId="0" applyNumberFormat="1" applyFont="1" applyFill="1" applyBorder="1" applyAlignment="1">
      <alignment horizontal="center"/>
    </xf>
    <xf numFmtId="3" fontId="20" fillId="33" borderId="49" xfId="907" applyNumberFormat="1" applyFont="1" applyFill="1" applyBorder="1" applyAlignment="1">
      <alignment horizontal="center"/>
      <protection/>
    </xf>
    <xf numFmtId="3" fontId="20" fillId="33" borderId="50" xfId="907" applyNumberFormat="1" applyFont="1" applyFill="1" applyBorder="1" applyAlignment="1">
      <alignment horizontal="center"/>
      <protection/>
    </xf>
    <xf numFmtId="3" fontId="11" fillId="0" borderId="62" xfId="903" applyFont="1" applyFill="1" applyBorder="1" applyAlignment="1" quotePrefix="1">
      <alignment horizontal="center"/>
      <protection/>
    </xf>
    <xf numFmtId="3" fontId="0" fillId="0" borderId="63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11" fillId="0" borderId="48" xfId="903" applyFont="1" applyFill="1" applyBorder="1" applyAlignment="1" quotePrefix="1">
      <alignment horizontal="center"/>
      <protection/>
    </xf>
    <xf numFmtId="3" fontId="0" fillId="0" borderId="62" xfId="0" applyNumberFormat="1" applyFont="1" applyFill="1" applyBorder="1" applyAlignment="1">
      <alignment horizontal="center"/>
    </xf>
    <xf numFmtId="3" fontId="0" fillId="0" borderId="55" xfId="0" applyNumberFormat="1" applyFont="1" applyFill="1" applyBorder="1" applyAlignment="1">
      <alignment horizontal="center"/>
    </xf>
    <xf numFmtId="3" fontId="0" fillId="0" borderId="57" xfId="907" applyNumberFormat="1" applyFont="1" applyFill="1" applyBorder="1" applyAlignment="1">
      <alignment horizontal="center"/>
      <protection/>
    </xf>
    <xf numFmtId="3" fontId="0" fillId="0" borderId="49" xfId="0" applyNumberFormat="1" applyFont="1" applyFill="1" applyBorder="1" applyAlignment="1">
      <alignment horizontal="center"/>
    </xf>
    <xf numFmtId="3" fontId="0" fillId="59" borderId="62" xfId="0" applyNumberFormat="1" applyFont="1" applyFill="1" applyBorder="1" applyAlignment="1">
      <alignment horizontal="center"/>
    </xf>
    <xf numFmtId="3" fontId="0" fillId="59" borderId="55" xfId="0" applyNumberFormat="1" applyFont="1" applyFill="1" applyBorder="1" applyAlignment="1" applyProtection="1">
      <alignment horizontal="center"/>
      <protection/>
    </xf>
    <xf numFmtId="3" fontId="0" fillId="59" borderId="56" xfId="0" applyNumberFormat="1" applyFont="1" applyFill="1" applyBorder="1" applyAlignment="1" applyProtection="1">
      <alignment horizontal="center"/>
      <protection/>
    </xf>
    <xf numFmtId="3" fontId="0" fillId="59" borderId="56" xfId="0" applyNumberFormat="1" applyFont="1" applyFill="1" applyBorder="1" applyAlignment="1">
      <alignment horizontal="center"/>
    </xf>
    <xf numFmtId="3" fontId="7" fillId="0" borderId="63" xfId="0" applyNumberFormat="1" applyFont="1" applyFill="1" applyBorder="1" applyAlignment="1">
      <alignment horizontal="center"/>
    </xf>
    <xf numFmtId="3" fontId="2" fillId="33" borderId="62" xfId="0" applyNumberFormat="1" applyFont="1" applyFill="1" applyBorder="1" applyAlignment="1">
      <alignment horizontal="center"/>
    </xf>
    <xf numFmtId="3" fontId="2" fillId="42" borderId="63" xfId="0" applyNumberFormat="1" applyFont="1" applyFill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3" fontId="2" fillId="0" borderId="59" xfId="0" applyNumberFormat="1" applyFont="1" applyFill="1" applyBorder="1" applyAlignment="1">
      <alignment horizontal="center" vertical="center"/>
    </xf>
    <xf numFmtId="3" fontId="2" fillId="0" borderId="58" xfId="0" applyNumberFormat="1" applyFont="1" applyFill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/>
    </xf>
    <xf numFmtId="3" fontId="7" fillId="0" borderId="56" xfId="0" applyNumberFormat="1" applyFont="1" applyBorder="1" applyAlignment="1">
      <alignment horizontal="center"/>
    </xf>
    <xf numFmtId="3" fontId="7" fillId="0" borderId="57" xfId="0" applyNumberFormat="1" applyFont="1" applyBorder="1" applyAlignment="1">
      <alignment horizontal="center"/>
    </xf>
    <xf numFmtId="3" fontId="2" fillId="33" borderId="63" xfId="0" applyNumberFormat="1" applyFont="1" applyFill="1" applyBorder="1" applyAlignment="1">
      <alignment horizontal="center"/>
    </xf>
    <xf numFmtId="3" fontId="7" fillId="0" borderId="55" xfId="0" applyNumberFormat="1" applyFont="1" applyFill="1" applyBorder="1" applyAlignment="1">
      <alignment horizontal="center"/>
    </xf>
    <xf numFmtId="3" fontId="7" fillId="0" borderId="46" xfId="0" applyNumberFormat="1" applyFont="1" applyFill="1" applyBorder="1" applyAlignment="1">
      <alignment horizontal="center"/>
    </xf>
    <xf numFmtId="3" fontId="20" fillId="33" borderId="65" xfId="0" applyNumberFormat="1" applyFont="1" applyFill="1" applyBorder="1" applyAlignment="1">
      <alignment horizontal="center"/>
    </xf>
    <xf numFmtId="3" fontId="7" fillId="0" borderId="57" xfId="0" applyNumberFormat="1" applyFont="1" applyFill="1" applyBorder="1" applyAlignment="1">
      <alignment horizontal="center"/>
    </xf>
    <xf numFmtId="3" fontId="20" fillId="33" borderId="63" xfId="907" applyNumberFormat="1" applyFont="1" applyFill="1" applyBorder="1" applyAlignment="1">
      <alignment horizontal="center"/>
      <protection/>
    </xf>
    <xf numFmtId="3" fontId="0" fillId="0" borderId="27" xfId="0" applyNumberFormat="1" applyFont="1" applyBorder="1" applyAlignment="1">
      <alignment horizontal="center"/>
    </xf>
    <xf numFmtId="3" fontId="8" fillId="0" borderId="62" xfId="903" applyFont="1" applyFill="1" applyBorder="1" applyAlignment="1">
      <alignment horizontal="center"/>
      <protection/>
    </xf>
    <xf numFmtId="3" fontId="0" fillId="0" borderId="27" xfId="904" applyNumberFormat="1" applyFont="1" applyBorder="1" applyAlignment="1">
      <alignment horizontal="center"/>
      <protection/>
    </xf>
    <xf numFmtId="3" fontId="0" fillId="0" borderId="27" xfId="904" applyNumberFormat="1" applyFont="1" applyBorder="1" applyAlignment="1">
      <alignment horizontal="center"/>
      <protection/>
    </xf>
    <xf numFmtId="3" fontId="0" fillId="0" borderId="26" xfId="904" applyNumberFormat="1" applyFont="1" applyBorder="1" applyAlignment="1">
      <alignment horizontal="center"/>
      <protection/>
    </xf>
    <xf numFmtId="3" fontId="0" fillId="0" borderId="26" xfId="904" applyNumberFormat="1" applyFont="1" applyBorder="1" applyAlignment="1">
      <alignment horizontal="center"/>
      <protection/>
    </xf>
    <xf numFmtId="0" fontId="2" fillId="0" borderId="39" xfId="0" applyFont="1" applyBorder="1" applyAlignment="1">
      <alignment horizontal="center" wrapText="1"/>
    </xf>
    <xf numFmtId="3" fontId="2" fillId="0" borderId="35" xfId="931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2" fillId="33" borderId="66" xfId="931" applyNumberFormat="1" applyFont="1" applyFill="1" applyBorder="1" applyAlignment="1">
      <alignment horizontal="center"/>
    </xf>
    <xf numFmtId="3" fontId="2" fillId="33" borderId="67" xfId="931" applyNumberFormat="1" applyFont="1" applyFill="1" applyBorder="1" applyAlignment="1">
      <alignment horizontal="center"/>
    </xf>
    <xf numFmtId="3" fontId="2" fillId="33" borderId="68" xfId="931" applyNumberFormat="1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2" fillId="33" borderId="66" xfId="931" applyNumberFormat="1" applyFont="1" applyFill="1" applyBorder="1" applyAlignment="1">
      <alignment horizontal="center"/>
    </xf>
    <xf numFmtId="3" fontId="2" fillId="33" borderId="67" xfId="931" applyNumberFormat="1" applyFont="1" applyFill="1" applyBorder="1" applyAlignment="1">
      <alignment horizontal="center"/>
    </xf>
    <xf numFmtId="3" fontId="2" fillId="33" borderId="66" xfId="0" applyNumberFormat="1" applyFont="1" applyFill="1" applyBorder="1" applyAlignment="1">
      <alignment horizontal="center"/>
    </xf>
    <xf numFmtId="3" fontId="0" fillId="0" borderId="33" xfId="931" applyNumberFormat="1" applyFont="1" applyFill="1" applyBorder="1" applyAlignment="1">
      <alignment horizontal="center"/>
    </xf>
    <xf numFmtId="3" fontId="0" fillId="0" borderId="35" xfId="931" applyNumberFormat="1" applyFont="1" applyFill="1" applyBorder="1" applyAlignment="1">
      <alignment horizontal="center"/>
    </xf>
    <xf numFmtId="3" fontId="2" fillId="33" borderId="38" xfId="0" applyNumberFormat="1" applyFont="1" applyFill="1" applyBorder="1" applyAlignment="1">
      <alignment horizontal="center"/>
    </xf>
    <xf numFmtId="3" fontId="8" fillId="0" borderId="48" xfId="903" applyFont="1" applyFill="1" applyBorder="1" applyAlignment="1">
      <alignment horizontal="center"/>
      <protection/>
    </xf>
    <xf numFmtId="3" fontId="8" fillId="0" borderId="39" xfId="903" applyFont="1" applyFill="1" applyBorder="1" applyAlignment="1">
      <alignment horizontal="center"/>
      <protection/>
    </xf>
    <xf numFmtId="3" fontId="0" fillId="0" borderId="33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2" fillId="33" borderId="69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2" fillId="33" borderId="70" xfId="0" applyFont="1" applyFill="1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3" fontId="2" fillId="33" borderId="71" xfId="0" applyNumberFormat="1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/>
    </xf>
    <xf numFmtId="3" fontId="0" fillId="0" borderId="27" xfId="904" applyNumberFormat="1" applyFont="1" applyBorder="1" applyAlignment="1">
      <alignment horizontal="center"/>
      <protection/>
    </xf>
    <xf numFmtId="3" fontId="0" fillId="0" borderId="26" xfId="904" applyNumberFormat="1" applyFont="1" applyBorder="1" applyAlignment="1">
      <alignment horizontal="center"/>
      <protection/>
    </xf>
    <xf numFmtId="3" fontId="2" fillId="0" borderId="28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2" fillId="33" borderId="50" xfId="0" applyNumberFormat="1" applyFont="1" applyFill="1" applyBorder="1" applyAlignment="1">
      <alignment horizontal="center"/>
    </xf>
    <xf numFmtId="193" fontId="0" fillId="0" borderId="27" xfId="0" applyNumberFormat="1" applyFont="1" applyBorder="1" applyAlignment="1">
      <alignment horizontal="center"/>
    </xf>
    <xf numFmtId="193" fontId="0" fillId="0" borderId="26" xfId="0" applyNumberFormat="1" applyFont="1" applyBorder="1" applyAlignment="1">
      <alignment horizontal="center"/>
    </xf>
    <xf numFmtId="193" fontId="0" fillId="0" borderId="28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3" fontId="7" fillId="0" borderId="27" xfId="902" applyNumberFormat="1" applyFont="1" applyBorder="1" applyAlignment="1">
      <alignment horizontal="center"/>
      <protection/>
    </xf>
    <xf numFmtId="3" fontId="7" fillId="59" borderId="27" xfId="902" applyNumberFormat="1" applyFont="1" applyFill="1" applyBorder="1" applyAlignment="1">
      <alignment horizontal="center"/>
      <protection/>
    </xf>
    <xf numFmtId="3" fontId="7" fillId="0" borderId="26" xfId="902" applyNumberFormat="1" applyFont="1" applyBorder="1" applyAlignment="1">
      <alignment horizontal="center"/>
      <protection/>
    </xf>
    <xf numFmtId="3" fontId="7" fillId="0" borderId="28" xfId="902" applyNumberFormat="1" applyFont="1" applyBorder="1" applyAlignment="1">
      <alignment horizontal="center"/>
      <protection/>
    </xf>
    <xf numFmtId="3" fontId="7" fillId="59" borderId="26" xfId="902" applyNumberFormat="1" applyFont="1" applyFill="1" applyBorder="1" applyAlignment="1">
      <alignment horizontal="center"/>
      <protection/>
    </xf>
    <xf numFmtId="3" fontId="7" fillId="59" borderId="28" xfId="902" applyNumberFormat="1" applyFont="1" applyFill="1" applyBorder="1" applyAlignment="1">
      <alignment horizontal="center"/>
      <protection/>
    </xf>
    <xf numFmtId="3" fontId="11" fillId="59" borderId="27" xfId="0" applyNumberFormat="1" applyFont="1" applyFill="1" applyBorder="1" applyAlignment="1">
      <alignment horizontal="center" wrapText="1"/>
    </xf>
    <xf numFmtId="3" fontId="11" fillId="59" borderId="26" xfId="0" applyNumberFormat="1" applyFont="1" applyFill="1" applyBorder="1" applyAlignment="1">
      <alignment horizontal="center" wrapText="1"/>
    </xf>
    <xf numFmtId="3" fontId="0" fillId="0" borderId="48" xfId="0" applyNumberFormat="1" applyFont="1" applyFill="1" applyBorder="1" applyAlignment="1">
      <alignment horizontal="center"/>
    </xf>
    <xf numFmtId="3" fontId="28" fillId="59" borderId="27" xfId="0" applyNumberFormat="1" applyFont="1" applyFill="1" applyBorder="1" applyAlignment="1">
      <alignment horizontal="center" wrapText="1"/>
    </xf>
    <xf numFmtId="3" fontId="0" fillId="0" borderId="35" xfId="907" applyNumberFormat="1" applyFont="1" applyFill="1" applyBorder="1" applyAlignment="1">
      <alignment horizontal="center"/>
      <protection/>
    </xf>
    <xf numFmtId="3" fontId="28" fillId="59" borderId="26" xfId="0" applyNumberFormat="1" applyFont="1" applyFill="1" applyBorder="1" applyAlignment="1">
      <alignment horizontal="center" wrapText="1"/>
    </xf>
    <xf numFmtId="0" fontId="0" fillId="59" borderId="27" xfId="0" applyFont="1" applyFill="1" applyBorder="1" applyAlignment="1">
      <alignment horizontal="center" wrapText="1"/>
    </xf>
    <xf numFmtId="3" fontId="0" fillId="59" borderId="27" xfId="0" applyNumberFormat="1" applyFont="1" applyFill="1" applyBorder="1" applyAlignment="1">
      <alignment horizontal="center" wrapText="1"/>
    </xf>
    <xf numFmtId="0" fontId="0" fillId="59" borderId="27" xfId="0" applyFont="1" applyFill="1" applyBorder="1" applyAlignment="1">
      <alignment horizontal="center" wrapText="1"/>
    </xf>
    <xf numFmtId="3" fontId="0" fillId="59" borderId="27" xfId="0" applyNumberFormat="1" applyFont="1" applyFill="1" applyBorder="1" applyAlignment="1">
      <alignment horizontal="center" wrapText="1"/>
    </xf>
    <xf numFmtId="0" fontId="0" fillId="59" borderId="26" xfId="0" applyFont="1" applyFill="1" applyBorder="1" applyAlignment="1">
      <alignment horizontal="center" wrapText="1"/>
    </xf>
    <xf numFmtId="0" fontId="0" fillId="59" borderId="26" xfId="0" applyFont="1" applyFill="1" applyBorder="1" applyAlignment="1">
      <alignment horizontal="center" wrapText="1"/>
    </xf>
    <xf numFmtId="3" fontId="6" fillId="0" borderId="28" xfId="0" applyNumberFormat="1" applyFont="1" applyBorder="1" applyAlignment="1">
      <alignment horizontal="center"/>
    </xf>
    <xf numFmtId="3" fontId="2" fillId="33" borderId="27" xfId="0" applyNumberFormat="1" applyFont="1" applyFill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193" fontId="22" fillId="0" borderId="27" xfId="0" applyNumberFormat="1" applyFont="1" applyBorder="1" applyAlignment="1">
      <alignment horizontal="center"/>
    </xf>
    <xf numFmtId="3" fontId="22" fillId="0" borderId="27" xfId="931" applyNumberFormat="1" applyFont="1" applyBorder="1" applyAlignment="1">
      <alignment horizontal="center"/>
    </xf>
    <xf numFmtId="0" fontId="25" fillId="0" borderId="27" xfId="0" applyFont="1" applyBorder="1" applyAlignment="1">
      <alignment/>
    </xf>
    <xf numFmtId="0" fontId="25" fillId="0" borderId="27" xfId="0" applyFont="1" applyBorder="1" applyAlignment="1" quotePrefix="1">
      <alignment horizontal="left"/>
    </xf>
    <xf numFmtId="0" fontId="0" fillId="0" borderId="0" xfId="0" applyFont="1" applyAlignment="1">
      <alignment wrapText="1"/>
    </xf>
    <xf numFmtId="0" fontId="2" fillId="0" borderId="2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5" fillId="0" borderId="23" xfId="0" applyFont="1" applyBorder="1" applyAlignment="1" quotePrefix="1">
      <alignment horizontal="centerContinuous"/>
    </xf>
    <xf numFmtId="193" fontId="22" fillId="0" borderId="41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Continuous"/>
    </xf>
    <xf numFmtId="3" fontId="8" fillId="0" borderId="72" xfId="903" applyFont="1" applyBorder="1" applyAlignment="1">
      <alignment horizontal="center" wrapText="1"/>
      <protection/>
    </xf>
    <xf numFmtId="3" fontId="11" fillId="0" borderId="48" xfId="903" applyNumberFormat="1" applyFont="1" applyBorder="1" applyAlignment="1">
      <alignment horizontal="center" wrapText="1"/>
      <protection/>
    </xf>
    <xf numFmtId="3" fontId="11" fillId="0" borderId="33" xfId="903" applyNumberFormat="1" applyFont="1" applyBorder="1" applyAlignment="1">
      <alignment horizontal="center" wrapText="1"/>
      <protection/>
    </xf>
    <xf numFmtId="3" fontId="11" fillId="0" borderId="34" xfId="903" applyNumberFormat="1" applyFont="1" applyBorder="1" applyAlignment="1">
      <alignment horizontal="center" wrapText="1"/>
      <protection/>
    </xf>
    <xf numFmtId="3" fontId="8" fillId="0" borderId="35" xfId="903" applyNumberFormat="1" applyFont="1" applyBorder="1" applyAlignment="1">
      <alignment horizontal="center" wrapText="1"/>
      <protection/>
    </xf>
    <xf numFmtId="1" fontId="8" fillId="0" borderId="73" xfId="276" applyNumberFormat="1" applyFont="1" applyBorder="1" applyAlignment="1">
      <alignment horizontal="center"/>
    </xf>
    <xf numFmtId="3" fontId="14" fillId="0" borderId="49" xfId="903" applyNumberFormat="1" applyFont="1" applyBorder="1" applyAlignment="1">
      <alignment horizontal="center" wrapText="1"/>
      <protection/>
    </xf>
    <xf numFmtId="1" fontId="8" fillId="0" borderId="74" xfId="276" applyNumberFormat="1" applyFont="1" applyBorder="1" applyAlignment="1">
      <alignment horizontal="center"/>
    </xf>
    <xf numFmtId="3" fontId="14" fillId="0" borderId="50" xfId="903" applyNumberFormat="1" applyFont="1" applyBorder="1" applyAlignment="1">
      <alignment horizontal="center" wrapText="1"/>
      <protection/>
    </xf>
    <xf numFmtId="1" fontId="8" fillId="0" borderId="75" xfId="276" applyNumberFormat="1" applyFont="1" applyBorder="1" applyAlignment="1">
      <alignment horizontal="center"/>
    </xf>
    <xf numFmtId="3" fontId="0" fillId="0" borderId="34" xfId="931" applyNumberFormat="1" applyFont="1" applyFill="1" applyBorder="1" applyAlignment="1">
      <alignment horizontal="center"/>
    </xf>
    <xf numFmtId="0" fontId="2" fillId="0" borderId="48" xfId="0" applyFont="1" applyBorder="1" applyAlignment="1">
      <alignment horizontal="center" wrapText="1"/>
    </xf>
    <xf numFmtId="3" fontId="2" fillId="0" borderId="35" xfId="931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3" fontId="0" fillId="0" borderId="47" xfId="931" applyNumberFormat="1" applyFont="1" applyFill="1" applyBorder="1" applyAlignment="1">
      <alignment horizontal="center"/>
    </xf>
    <xf numFmtId="3" fontId="0" fillId="0" borderId="41" xfId="931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 wrapText="1"/>
    </xf>
    <xf numFmtId="3" fontId="0" fillId="0" borderId="26" xfId="0" applyNumberFormat="1" applyFont="1" applyFill="1" applyBorder="1" applyAlignment="1">
      <alignment horizontal="center" wrapText="1"/>
    </xf>
    <xf numFmtId="3" fontId="0" fillId="0" borderId="28" xfId="0" applyNumberFormat="1" applyFont="1" applyFill="1" applyBorder="1" applyAlignment="1">
      <alignment horizontal="center" wrapText="1"/>
    </xf>
    <xf numFmtId="3" fontId="0" fillId="0" borderId="33" xfId="0" applyNumberFormat="1" applyFont="1" applyFill="1" applyBorder="1" applyAlignment="1">
      <alignment horizontal="center" wrapText="1"/>
    </xf>
    <xf numFmtId="3" fontId="0" fillId="0" borderId="34" xfId="0" applyNumberFormat="1" applyFont="1" applyFill="1" applyBorder="1" applyAlignment="1">
      <alignment horizontal="center" wrapText="1"/>
    </xf>
    <xf numFmtId="3" fontId="0" fillId="0" borderId="35" xfId="0" applyNumberFormat="1" applyFont="1" applyFill="1" applyBorder="1" applyAlignment="1">
      <alignment horizontal="center" wrapText="1"/>
    </xf>
    <xf numFmtId="193" fontId="2" fillId="33" borderId="50" xfId="0" applyNumberFormat="1" applyFont="1" applyFill="1" applyBorder="1" applyAlignment="1">
      <alignment horizontal="center"/>
    </xf>
    <xf numFmtId="193" fontId="2" fillId="33" borderId="49" xfId="0" applyNumberFormat="1" applyFont="1" applyFill="1" applyBorder="1" applyAlignment="1">
      <alignment horizontal="center"/>
    </xf>
    <xf numFmtId="193" fontId="0" fillId="0" borderId="27" xfId="0" applyNumberFormat="1" applyFont="1" applyFill="1" applyBorder="1" applyAlignment="1">
      <alignment horizontal="center"/>
    </xf>
    <xf numFmtId="193" fontId="0" fillId="0" borderId="26" xfId="0" applyNumberFormat="1" applyFont="1" applyFill="1" applyBorder="1" applyAlignment="1">
      <alignment horizontal="center"/>
    </xf>
    <xf numFmtId="193" fontId="0" fillId="0" borderId="28" xfId="0" applyNumberFormat="1" applyFont="1" applyFill="1" applyBorder="1" applyAlignment="1">
      <alignment horizontal="center"/>
    </xf>
    <xf numFmtId="193" fontId="0" fillId="0" borderId="33" xfId="0" applyNumberFormat="1" applyFont="1" applyFill="1" applyBorder="1" applyAlignment="1">
      <alignment horizontal="center"/>
    </xf>
    <xf numFmtId="193" fontId="0" fillId="0" borderId="34" xfId="0" applyNumberFormat="1" applyFont="1" applyFill="1" applyBorder="1" applyAlignment="1">
      <alignment horizontal="center"/>
    </xf>
    <xf numFmtId="193" fontId="0" fillId="0" borderId="35" xfId="0" applyNumberFormat="1" applyFont="1" applyFill="1" applyBorder="1" applyAlignment="1">
      <alignment horizontal="center"/>
    </xf>
    <xf numFmtId="3" fontId="6" fillId="33" borderId="50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27" xfId="904" applyNumberFormat="1" applyFont="1" applyFill="1" applyBorder="1" applyAlignment="1">
      <alignment horizontal="center"/>
      <protection/>
    </xf>
    <xf numFmtId="3" fontId="0" fillId="0" borderId="27" xfId="904" applyNumberFormat="1" applyFont="1" applyFill="1" applyBorder="1" applyAlignment="1">
      <alignment horizontal="center"/>
      <protection/>
    </xf>
    <xf numFmtId="3" fontId="0" fillId="0" borderId="26" xfId="904" applyNumberFormat="1" applyFont="1" applyFill="1" applyBorder="1" applyAlignment="1">
      <alignment horizontal="center"/>
      <protection/>
    </xf>
    <xf numFmtId="3" fontId="0" fillId="0" borderId="26" xfId="904" applyNumberFormat="1" applyFont="1" applyFill="1" applyBorder="1" applyAlignment="1">
      <alignment horizontal="center"/>
      <protection/>
    </xf>
    <xf numFmtId="3" fontId="0" fillId="0" borderId="34" xfId="904" applyNumberFormat="1" applyFont="1" applyBorder="1" applyAlignment="1">
      <alignment horizontal="center"/>
      <protection/>
    </xf>
    <xf numFmtId="3" fontId="6" fillId="0" borderId="35" xfId="0" applyNumberFormat="1" applyFont="1" applyBorder="1" applyAlignment="1">
      <alignment horizontal="center"/>
    </xf>
    <xf numFmtId="3" fontId="0" fillId="0" borderId="33" xfId="904" applyNumberFormat="1" applyFont="1" applyBorder="1" applyAlignment="1">
      <alignment horizontal="center"/>
      <protection/>
    </xf>
    <xf numFmtId="3" fontId="0" fillId="0" borderId="34" xfId="904" applyNumberFormat="1" applyFont="1" applyBorder="1" applyAlignment="1">
      <alignment horizontal="center"/>
      <protection/>
    </xf>
    <xf numFmtId="0" fontId="0" fillId="0" borderId="27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3" fontId="28" fillId="0" borderId="27" xfId="0" applyNumberFormat="1" applyFont="1" applyFill="1" applyBorder="1" applyAlignment="1">
      <alignment horizontal="center" wrapText="1"/>
    </xf>
    <xf numFmtId="0" fontId="28" fillId="0" borderId="26" xfId="0" applyFont="1" applyFill="1" applyBorder="1" applyAlignment="1">
      <alignment horizontal="center" wrapText="1"/>
    </xf>
    <xf numFmtId="3" fontId="11" fillId="59" borderId="33" xfId="0" applyNumberFormat="1" applyFont="1" applyFill="1" applyBorder="1" applyAlignment="1">
      <alignment horizontal="center" wrapText="1"/>
    </xf>
    <xf numFmtId="3" fontId="11" fillId="59" borderId="35" xfId="0" applyNumberFormat="1" applyFont="1" applyFill="1" applyBorder="1" applyAlignment="1">
      <alignment horizontal="center" wrapText="1"/>
    </xf>
    <xf numFmtId="3" fontId="11" fillId="59" borderId="28" xfId="0" applyNumberFormat="1" applyFont="1" applyFill="1" applyBorder="1" applyAlignment="1">
      <alignment horizontal="center" wrapText="1"/>
    </xf>
    <xf numFmtId="3" fontId="11" fillId="59" borderId="27" xfId="0" applyNumberFormat="1" applyFont="1" applyFill="1" applyBorder="1" applyAlignment="1">
      <alignment horizontal="center" wrapText="1"/>
    </xf>
    <xf numFmtId="3" fontId="11" fillId="0" borderId="26" xfId="903" applyFont="1" applyFill="1" applyBorder="1" applyAlignment="1" quotePrefix="1">
      <alignment horizontal="center" vertical="center"/>
      <protection/>
    </xf>
    <xf numFmtId="3" fontId="11" fillId="59" borderId="34" xfId="0" applyNumberFormat="1" applyFont="1" applyFill="1" applyBorder="1" applyAlignment="1">
      <alignment horizontal="center" wrapText="1"/>
    </xf>
    <xf numFmtId="3" fontId="11" fillId="59" borderId="35" xfId="0" applyNumberFormat="1" applyFont="1" applyFill="1" applyBorder="1" applyAlignment="1">
      <alignment horizontal="center" wrapText="1"/>
    </xf>
    <xf numFmtId="3" fontId="11" fillId="59" borderId="28" xfId="0" applyNumberFormat="1" applyFont="1" applyFill="1" applyBorder="1" applyAlignment="1">
      <alignment horizontal="center" wrapText="1"/>
    </xf>
    <xf numFmtId="3" fontId="7" fillId="0" borderId="27" xfId="902" applyNumberFormat="1" applyFont="1" applyFill="1" applyBorder="1" applyAlignment="1">
      <alignment horizontal="center"/>
      <protection/>
    </xf>
    <xf numFmtId="3" fontId="7" fillId="0" borderId="26" xfId="902" applyNumberFormat="1" applyFont="1" applyFill="1" applyBorder="1" applyAlignment="1">
      <alignment horizontal="center"/>
      <protection/>
    </xf>
    <xf numFmtId="3" fontId="7" fillId="0" borderId="28" xfId="902" applyNumberFormat="1" applyFont="1" applyFill="1" applyBorder="1" applyAlignment="1">
      <alignment horizontal="center"/>
      <protection/>
    </xf>
    <xf numFmtId="3" fontId="20" fillId="33" borderId="48" xfId="0" applyNumberFormat="1" applyFont="1" applyFill="1" applyBorder="1" applyAlignment="1">
      <alignment horizontal="center"/>
    </xf>
    <xf numFmtId="3" fontId="20" fillId="33" borderId="39" xfId="0" applyNumberFormat="1" applyFont="1" applyFill="1" applyBorder="1" applyAlignment="1">
      <alignment horizontal="center"/>
    </xf>
    <xf numFmtId="3" fontId="7" fillId="0" borderId="34" xfId="902" applyNumberFormat="1" applyFont="1" applyFill="1" applyBorder="1" applyAlignment="1">
      <alignment horizontal="center"/>
      <protection/>
    </xf>
    <xf numFmtId="3" fontId="20" fillId="33" borderId="62" xfId="0" applyNumberFormat="1" applyFont="1" applyFill="1" applyBorder="1" applyAlignment="1">
      <alignment horizontal="center"/>
    </xf>
    <xf numFmtId="3" fontId="7" fillId="0" borderId="55" xfId="902" applyNumberFormat="1" applyFont="1" applyFill="1" applyBorder="1" applyAlignment="1">
      <alignment horizontal="center"/>
      <protection/>
    </xf>
    <xf numFmtId="3" fontId="7" fillId="0" borderId="56" xfId="902" applyNumberFormat="1" applyFont="1" applyFill="1" applyBorder="1" applyAlignment="1">
      <alignment horizontal="center"/>
      <protection/>
    </xf>
    <xf numFmtId="3" fontId="7" fillId="0" borderId="57" xfId="902" applyNumberFormat="1" applyFont="1" applyFill="1" applyBorder="1" applyAlignment="1">
      <alignment horizontal="center"/>
      <protection/>
    </xf>
    <xf numFmtId="3" fontId="11" fillId="0" borderId="55" xfId="903" applyFont="1" applyFill="1" applyBorder="1" applyAlignment="1" quotePrefix="1">
      <alignment horizontal="center"/>
      <protection/>
    </xf>
    <xf numFmtId="3" fontId="0" fillId="0" borderId="56" xfId="0" applyNumberFormat="1" applyFont="1" applyFill="1" applyBorder="1" applyAlignment="1">
      <alignment horizontal="center" wrapText="1"/>
    </xf>
    <xf numFmtId="3" fontId="11" fillId="0" borderId="57" xfId="0" applyNumberFormat="1" applyFont="1" applyFill="1" applyBorder="1" applyAlignment="1">
      <alignment horizontal="center" wrapText="1"/>
    </xf>
    <xf numFmtId="3" fontId="11" fillId="59" borderId="39" xfId="0" applyNumberFormat="1" applyFont="1" applyFill="1" applyBorder="1" applyAlignment="1">
      <alignment horizontal="center" wrapText="1"/>
    </xf>
    <xf numFmtId="3" fontId="7" fillId="0" borderId="62" xfId="0" applyNumberFormat="1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 wrapText="1"/>
    </xf>
    <xf numFmtId="3" fontId="11" fillId="0" borderId="56" xfId="0" applyNumberFormat="1" applyFont="1" applyFill="1" applyBorder="1" applyAlignment="1">
      <alignment horizontal="center" wrapText="1"/>
    </xf>
    <xf numFmtId="3" fontId="11" fillId="0" borderId="57" xfId="0" applyNumberFormat="1" applyFont="1" applyFill="1" applyBorder="1" applyAlignment="1">
      <alignment horizontal="center" wrapText="1"/>
    </xf>
    <xf numFmtId="3" fontId="0" fillId="0" borderId="62" xfId="0" applyNumberFormat="1" applyFont="1" applyFill="1" applyBorder="1" applyAlignment="1">
      <alignment horizontal="center" wrapText="1"/>
    </xf>
    <xf numFmtId="0" fontId="0" fillId="0" borderId="55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3" fontId="0" fillId="0" borderId="56" xfId="0" applyNumberFormat="1" applyFont="1" applyFill="1" applyBorder="1" applyAlignment="1">
      <alignment horizontal="center" wrapText="1"/>
    </xf>
    <xf numFmtId="3" fontId="0" fillId="0" borderId="27" xfId="0" applyNumberFormat="1" applyFont="1" applyFill="1" applyBorder="1" applyAlignment="1" applyProtection="1">
      <alignment horizontal="center"/>
      <protection/>
    </xf>
    <xf numFmtId="3" fontId="0" fillId="0" borderId="27" xfId="0" applyNumberFormat="1" applyFont="1" applyFill="1" applyBorder="1" applyAlignment="1" applyProtection="1">
      <alignment horizontal="center"/>
      <protection/>
    </xf>
    <xf numFmtId="3" fontId="0" fillId="0" borderId="48" xfId="0" applyNumberFormat="1" applyFont="1" applyFill="1" applyBorder="1" applyAlignment="1">
      <alignment horizontal="center" wrapText="1"/>
    </xf>
    <xf numFmtId="3" fontId="0" fillId="0" borderId="39" xfId="0" applyNumberFormat="1" applyFont="1" applyFill="1" applyBorder="1" applyAlignment="1">
      <alignment horizontal="center" wrapText="1"/>
    </xf>
    <xf numFmtId="3" fontId="0" fillId="0" borderId="39" xfId="0" applyNumberFormat="1" applyFont="1" applyFill="1" applyBorder="1" applyAlignment="1" applyProtection="1">
      <alignment horizontal="center"/>
      <protection/>
    </xf>
    <xf numFmtId="3" fontId="0" fillId="0" borderId="39" xfId="0" applyNumberFormat="1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>
      <alignment horizontal="center" wrapText="1"/>
    </xf>
    <xf numFmtId="3" fontId="0" fillId="0" borderId="26" xfId="0" applyNumberFormat="1" applyFont="1" applyFill="1" applyBorder="1" applyAlignment="1" applyProtection="1">
      <alignment horizontal="center"/>
      <protection/>
    </xf>
    <xf numFmtId="3" fontId="0" fillId="0" borderId="26" xfId="0" applyNumberFormat="1" applyFont="1" applyFill="1" applyBorder="1" applyAlignment="1" applyProtection="1">
      <alignment horizontal="center"/>
      <protection/>
    </xf>
    <xf numFmtId="3" fontId="0" fillId="0" borderId="55" xfId="904" applyNumberFormat="1" applyFont="1" applyBorder="1" applyAlignment="1">
      <alignment horizontal="center"/>
      <protection/>
    </xf>
    <xf numFmtId="3" fontId="0" fillId="0" borderId="56" xfId="904" applyNumberFormat="1" applyFont="1" applyBorder="1" applyAlignment="1">
      <alignment horizontal="center"/>
      <protection/>
    </xf>
    <xf numFmtId="3" fontId="6" fillId="59" borderId="57" xfId="0" applyNumberFormat="1" applyFont="1" applyFill="1" applyBorder="1" applyAlignment="1">
      <alignment horizontal="center"/>
    </xf>
    <xf numFmtId="3" fontId="0" fillId="0" borderId="55" xfId="904" applyNumberFormat="1" applyFont="1" applyBorder="1" applyAlignment="1">
      <alignment horizontal="center"/>
      <protection/>
    </xf>
    <xf numFmtId="3" fontId="0" fillId="0" borderId="56" xfId="904" applyNumberFormat="1" applyFont="1" applyBorder="1" applyAlignment="1">
      <alignment horizontal="center"/>
      <protection/>
    </xf>
    <xf numFmtId="3" fontId="6" fillId="0" borderId="57" xfId="0" applyNumberFormat="1" applyFont="1" applyBorder="1" applyAlignment="1">
      <alignment horizontal="center"/>
    </xf>
    <xf numFmtId="3" fontId="0" fillId="0" borderId="33" xfId="904" applyNumberFormat="1" applyFont="1" applyBorder="1" applyAlignment="1">
      <alignment horizontal="center"/>
      <protection/>
    </xf>
    <xf numFmtId="3" fontId="8" fillId="0" borderId="62" xfId="903" applyFont="1" applyFill="1" applyBorder="1" applyAlignment="1">
      <alignment horizontal="center"/>
      <protection/>
    </xf>
    <xf numFmtId="3" fontId="0" fillId="0" borderId="55" xfId="0" applyNumberFormat="1" applyFont="1" applyFill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 horizontal="center"/>
    </xf>
    <xf numFmtId="3" fontId="0" fillId="0" borderId="57" xfId="0" applyNumberFormat="1" applyFont="1" applyFill="1" applyBorder="1" applyAlignment="1">
      <alignment horizontal="center"/>
    </xf>
    <xf numFmtId="3" fontId="2" fillId="33" borderId="63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193" fontId="0" fillId="0" borderId="55" xfId="0" applyNumberFormat="1" applyFont="1" applyFill="1" applyBorder="1" applyAlignment="1">
      <alignment horizontal="center"/>
    </xf>
    <xf numFmtId="193" fontId="0" fillId="0" borderId="56" xfId="0" applyNumberFormat="1" applyFont="1" applyFill="1" applyBorder="1" applyAlignment="1">
      <alignment horizontal="center"/>
    </xf>
    <xf numFmtId="193" fontId="0" fillId="0" borderId="57" xfId="0" applyNumberFormat="1" applyFont="1" applyFill="1" applyBorder="1" applyAlignment="1">
      <alignment horizontal="center"/>
    </xf>
    <xf numFmtId="3" fontId="6" fillId="33" borderId="63" xfId="0" applyNumberFormat="1" applyFont="1" applyFill="1" applyBorder="1" applyAlignment="1">
      <alignment horizontal="center"/>
    </xf>
    <xf numFmtId="3" fontId="0" fillId="0" borderId="55" xfId="0" applyNumberFormat="1" applyFont="1" applyFill="1" applyBorder="1" applyAlignment="1">
      <alignment horizontal="center" wrapText="1"/>
    </xf>
    <xf numFmtId="3" fontId="0" fillId="0" borderId="57" xfId="0" applyNumberFormat="1" applyFont="1" applyFill="1" applyBorder="1" applyAlignment="1">
      <alignment horizontal="center" wrapText="1"/>
    </xf>
    <xf numFmtId="193" fontId="2" fillId="33" borderId="63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 applyProtection="1">
      <alignment horizontal="center"/>
      <protection/>
    </xf>
    <xf numFmtId="3" fontId="2" fillId="42" borderId="63" xfId="901" applyNumberFormat="1" applyFont="1" applyFill="1" applyBorder="1" applyAlignment="1">
      <alignment horizontal="center"/>
      <protection/>
    </xf>
    <xf numFmtId="3" fontId="11" fillId="0" borderId="48" xfId="903" applyFont="1" applyFill="1" applyBorder="1" applyAlignment="1" quotePrefix="1">
      <alignment horizontal="center"/>
      <protection/>
    </xf>
    <xf numFmtId="3" fontId="11" fillId="0" borderId="39" xfId="903" applyNumberFormat="1" applyFont="1" applyFill="1" applyBorder="1" applyAlignment="1" quotePrefix="1">
      <alignment horizontal="center"/>
      <protection/>
    </xf>
    <xf numFmtId="3" fontId="11" fillId="59" borderId="39" xfId="0" applyNumberFormat="1" applyFont="1" applyFill="1" applyBorder="1" applyAlignment="1">
      <alignment horizontal="center" wrapText="1"/>
    </xf>
    <xf numFmtId="3" fontId="11" fillId="59" borderId="39" xfId="931" applyNumberFormat="1" applyFont="1" applyFill="1" applyBorder="1" applyAlignment="1">
      <alignment horizontal="center" wrapText="1"/>
    </xf>
    <xf numFmtId="3" fontId="2" fillId="42" borderId="49" xfId="901" applyNumberFormat="1" applyFont="1" applyFill="1" applyBorder="1" applyAlignment="1">
      <alignment horizontal="center"/>
      <protection/>
    </xf>
    <xf numFmtId="3" fontId="2" fillId="42" borderId="50" xfId="904" applyNumberFormat="1" applyFont="1" applyFill="1" applyBorder="1" applyAlignment="1">
      <alignment horizontal="center"/>
      <protection/>
    </xf>
    <xf numFmtId="3" fontId="0" fillId="42" borderId="50" xfId="904" applyNumberFormat="1" applyFont="1" applyFill="1" applyBorder="1" applyAlignment="1">
      <alignment horizontal="center"/>
      <protection/>
    </xf>
    <xf numFmtId="3" fontId="6" fillId="33" borderId="49" xfId="0" applyNumberFormat="1" applyFont="1" applyFill="1" applyBorder="1" applyAlignment="1">
      <alignment horizontal="center"/>
    </xf>
    <xf numFmtId="3" fontId="22" fillId="0" borderId="27" xfId="0" applyNumberFormat="1" applyFont="1" applyBorder="1" applyAlignment="1">
      <alignment horizontal="center"/>
    </xf>
    <xf numFmtId="193" fontId="0" fillId="0" borderId="27" xfId="0" applyNumberFormat="1" applyFont="1" applyFill="1" applyBorder="1" applyAlignment="1">
      <alignment horizontal="center"/>
    </xf>
    <xf numFmtId="193" fontId="0" fillId="0" borderId="41" xfId="0" applyNumberFormat="1" applyFont="1" applyFill="1" applyBorder="1" applyAlignment="1">
      <alignment horizontal="center"/>
    </xf>
    <xf numFmtId="0" fontId="2" fillId="33" borderId="77" xfId="0" applyFont="1" applyFill="1" applyBorder="1" applyAlignment="1">
      <alignment horizontal="center" wrapText="1"/>
    </xf>
    <xf numFmtId="3" fontId="0" fillId="0" borderId="26" xfId="931" applyNumberFormat="1" applyFont="1" applyBorder="1" applyAlignment="1">
      <alignment horizontal="center"/>
    </xf>
    <xf numFmtId="3" fontId="0" fillId="0" borderId="28" xfId="931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33" borderId="77" xfId="0" applyFont="1" applyFill="1" applyBorder="1" applyAlignment="1">
      <alignment horizontal="center" wrapText="1"/>
    </xf>
    <xf numFmtId="3" fontId="0" fillId="0" borderId="33" xfId="931" applyNumberFormat="1" applyFont="1" applyBorder="1" applyAlignment="1">
      <alignment horizontal="center"/>
    </xf>
    <xf numFmtId="3" fontId="0" fillId="0" borderId="35" xfId="931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3" fontId="11" fillId="59" borderId="33" xfId="0" applyNumberFormat="1" applyFont="1" applyFill="1" applyBorder="1" applyAlignment="1">
      <alignment horizontal="center" wrapText="1"/>
    </xf>
    <xf numFmtId="3" fontId="11" fillId="59" borderId="26" xfId="0" applyNumberFormat="1" applyFont="1" applyFill="1" applyBorder="1" applyAlignment="1">
      <alignment horizontal="center" wrapText="1"/>
    </xf>
    <xf numFmtId="3" fontId="0" fillId="0" borderId="26" xfId="0" applyNumberFormat="1" applyFont="1" applyFill="1" applyBorder="1" applyAlignment="1">
      <alignment horizontal="center" wrapText="1"/>
    </xf>
    <xf numFmtId="3" fontId="0" fillId="0" borderId="27" xfId="0" applyNumberFormat="1" applyFont="1" applyFill="1" applyBorder="1" applyAlignment="1">
      <alignment horizontal="center" wrapText="1"/>
    </xf>
    <xf numFmtId="3" fontId="0" fillId="0" borderId="28" xfId="0" applyNumberFormat="1" applyFont="1" applyFill="1" applyBorder="1" applyAlignment="1">
      <alignment horizontal="center" wrapText="1"/>
    </xf>
    <xf numFmtId="3" fontId="11" fillId="59" borderId="56" xfId="0" applyNumberFormat="1" applyFont="1" applyFill="1" applyBorder="1" applyAlignment="1">
      <alignment horizontal="center" wrapText="1"/>
    </xf>
    <xf numFmtId="3" fontId="11" fillId="59" borderId="57" xfId="0" applyNumberFormat="1" applyFont="1" applyFill="1" applyBorder="1" applyAlignment="1">
      <alignment horizontal="center" wrapText="1"/>
    </xf>
    <xf numFmtId="3" fontId="11" fillId="59" borderId="62" xfId="931" applyNumberFormat="1" applyFont="1" applyFill="1" applyBorder="1" applyAlignment="1">
      <alignment horizontal="center" wrapText="1"/>
    </xf>
    <xf numFmtId="3" fontId="11" fillId="59" borderId="55" xfId="0" applyNumberFormat="1" applyFont="1" applyFill="1" applyBorder="1" applyAlignment="1">
      <alignment horizontal="center" wrapText="1"/>
    </xf>
    <xf numFmtId="3" fontId="0" fillId="0" borderId="62" xfId="0" applyNumberFormat="1" applyFont="1" applyFill="1" applyBorder="1" applyAlignment="1" applyProtection="1">
      <alignment horizontal="center"/>
      <protection/>
    </xf>
    <xf numFmtId="3" fontId="0" fillId="0" borderId="55" xfId="0" applyNumberFormat="1" applyFont="1" applyFill="1" applyBorder="1" applyAlignment="1" applyProtection="1">
      <alignment horizontal="center"/>
      <protection/>
    </xf>
    <xf numFmtId="3" fontId="0" fillId="0" borderId="56" xfId="0" applyNumberFormat="1" applyFont="1" applyFill="1" applyBorder="1" applyAlignment="1" applyProtection="1">
      <alignment horizontal="center"/>
      <protection/>
    </xf>
    <xf numFmtId="3" fontId="0" fillId="42" borderId="63" xfId="904" applyNumberFormat="1" applyFont="1" applyFill="1" applyBorder="1" applyAlignment="1">
      <alignment horizontal="center"/>
      <protection/>
    </xf>
    <xf numFmtId="3" fontId="2" fillId="0" borderId="59" xfId="0" applyNumberFormat="1" applyFont="1" applyFill="1" applyBorder="1" applyAlignment="1">
      <alignment horizontal="center"/>
    </xf>
    <xf numFmtId="3" fontId="2" fillId="0" borderId="58" xfId="0" applyNumberFormat="1" applyFont="1" applyFill="1" applyBorder="1" applyAlignment="1">
      <alignment horizontal="center"/>
    </xf>
    <xf numFmtId="3" fontId="0" fillId="0" borderId="78" xfId="0" applyNumberFormat="1" applyFont="1" applyFill="1" applyBorder="1" applyAlignment="1">
      <alignment horizontal="center"/>
    </xf>
    <xf numFmtId="3" fontId="0" fillId="0" borderId="79" xfId="0" applyNumberFormat="1" applyFont="1" applyFill="1" applyBorder="1" applyAlignment="1">
      <alignment horizontal="center"/>
    </xf>
    <xf numFmtId="3" fontId="0" fillId="0" borderId="78" xfId="0" applyNumberFormat="1" applyFont="1" applyFill="1" applyBorder="1" applyAlignment="1">
      <alignment horizontal="center"/>
    </xf>
    <xf numFmtId="3" fontId="2" fillId="33" borderId="70" xfId="0" applyNumberFormat="1" applyFont="1" applyFill="1" applyBorder="1" applyAlignment="1">
      <alignment horizontal="center"/>
    </xf>
    <xf numFmtId="3" fontId="2" fillId="33" borderId="69" xfId="0" applyNumberFormat="1" applyFont="1" applyFill="1" applyBorder="1" applyAlignment="1">
      <alignment horizontal="center"/>
    </xf>
    <xf numFmtId="3" fontId="7" fillId="0" borderId="33" xfId="902" applyNumberFormat="1" applyFont="1" applyFill="1" applyBorder="1" applyAlignment="1">
      <alignment horizontal="center"/>
      <protection/>
    </xf>
    <xf numFmtId="3" fontId="7" fillId="0" borderId="35" xfId="902" applyNumberFormat="1" applyFont="1" applyFill="1" applyBorder="1" applyAlignment="1">
      <alignment horizontal="center"/>
      <protection/>
    </xf>
    <xf numFmtId="3" fontId="0" fillId="0" borderId="48" xfId="0" applyNumberFormat="1" applyFont="1" applyFill="1" applyBorder="1" applyAlignment="1" applyProtection="1">
      <alignment horizontal="center"/>
      <protection/>
    </xf>
    <xf numFmtId="3" fontId="0" fillId="0" borderId="33" xfId="0" applyNumberFormat="1" applyFont="1" applyFill="1" applyBorder="1" applyAlignment="1" applyProtection="1">
      <alignment horizontal="center"/>
      <protection/>
    </xf>
    <xf numFmtId="3" fontId="0" fillId="0" borderId="34" xfId="0" applyNumberFormat="1" applyFont="1" applyFill="1" applyBorder="1" applyAlignment="1" applyProtection="1">
      <alignment horizontal="center"/>
      <protection/>
    </xf>
    <xf numFmtId="3" fontId="0" fillId="0" borderId="35" xfId="0" applyNumberFormat="1" applyFont="1" applyFill="1" applyBorder="1" applyAlignment="1" applyProtection="1">
      <alignment horizontal="center"/>
      <protection/>
    </xf>
    <xf numFmtId="3" fontId="0" fillId="42" borderId="49" xfId="904" applyNumberFormat="1" applyFont="1" applyFill="1" applyBorder="1" applyAlignment="1">
      <alignment horizontal="center"/>
      <protection/>
    </xf>
    <xf numFmtId="3" fontId="2" fillId="0" borderId="46" xfId="0" applyNumberFormat="1" applyFont="1" applyFill="1" applyBorder="1" applyAlignment="1">
      <alignment horizontal="center"/>
    </xf>
    <xf numFmtId="3" fontId="0" fillId="0" borderId="57" xfId="0" applyNumberFormat="1" applyFont="1" applyFill="1" applyBorder="1" applyAlignment="1">
      <alignment horizontal="center"/>
    </xf>
    <xf numFmtId="3" fontId="0" fillId="0" borderId="80" xfId="0" applyNumberFormat="1" applyFont="1" applyFill="1" applyBorder="1" applyAlignment="1">
      <alignment horizontal="center"/>
    </xf>
    <xf numFmtId="3" fontId="2" fillId="33" borderId="71" xfId="0" applyNumberFormat="1" applyFont="1" applyFill="1" applyBorder="1" applyAlignment="1">
      <alignment horizontal="center"/>
    </xf>
    <xf numFmtId="193" fontId="0" fillId="0" borderId="27" xfId="0" applyNumberFormat="1" applyFont="1" applyFill="1" applyBorder="1" applyAlignment="1" applyProtection="1">
      <alignment horizontal="center"/>
      <protection/>
    </xf>
    <xf numFmtId="3" fontId="0" fillId="59" borderId="39" xfId="0" applyNumberFormat="1" applyFont="1" applyFill="1" applyBorder="1" applyAlignment="1" applyProtection="1">
      <alignment horizontal="center"/>
      <protection/>
    </xf>
    <xf numFmtId="193" fontId="0" fillId="59" borderId="39" xfId="0" applyNumberFormat="1" applyFont="1" applyFill="1" applyBorder="1" applyAlignment="1" applyProtection="1">
      <alignment horizontal="center"/>
      <protection/>
    </xf>
    <xf numFmtId="193" fontId="0" fillId="0" borderId="26" xfId="0" applyNumberFormat="1" applyFont="1" applyFill="1" applyBorder="1" applyAlignment="1" applyProtection="1">
      <alignment horizontal="center"/>
      <protection/>
    </xf>
    <xf numFmtId="193" fontId="0" fillId="0" borderId="28" xfId="0" applyNumberFormat="1" applyFont="1" applyFill="1" applyBorder="1" applyAlignment="1" applyProtection="1">
      <alignment horizontal="center"/>
      <protection/>
    </xf>
    <xf numFmtId="3" fontId="0" fillId="42" borderId="50" xfId="904" applyNumberFormat="1" applyFont="1" applyFill="1" applyBorder="1" applyAlignment="1">
      <alignment horizontal="center"/>
      <protection/>
    </xf>
    <xf numFmtId="3" fontId="2" fillId="0" borderId="35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20" fillId="33" borderId="50" xfId="0" applyNumberFormat="1" applyFont="1" applyFill="1" applyBorder="1" applyAlignment="1">
      <alignment horizontal="center"/>
    </xf>
    <xf numFmtId="3" fontId="0" fillId="59" borderId="59" xfId="0" applyNumberFormat="1" applyFont="1" applyFill="1" applyBorder="1" applyAlignment="1" applyProtection="1">
      <alignment horizontal="center"/>
      <protection/>
    </xf>
    <xf numFmtId="3" fontId="0" fillId="59" borderId="58" xfId="0" applyNumberFormat="1" applyFont="1" applyFill="1" applyBorder="1" applyAlignment="1" applyProtection="1">
      <alignment horizontal="center"/>
      <protection/>
    </xf>
    <xf numFmtId="3" fontId="0" fillId="59" borderId="46" xfId="0" applyNumberFormat="1" applyFont="1" applyFill="1" applyBorder="1" applyAlignment="1" applyProtection="1">
      <alignment horizontal="center"/>
      <protection/>
    </xf>
    <xf numFmtId="1" fontId="0" fillId="0" borderId="46" xfId="0" applyNumberFormat="1" applyFont="1" applyFill="1" applyBorder="1" applyAlignment="1">
      <alignment horizontal="center" wrapText="1"/>
    </xf>
    <xf numFmtId="1" fontId="0" fillId="0" borderId="59" xfId="0" applyNumberFormat="1" applyFont="1" applyFill="1" applyBorder="1" applyAlignment="1">
      <alignment horizontal="center" wrapText="1"/>
    </xf>
    <xf numFmtId="1" fontId="0" fillId="0" borderId="58" xfId="0" applyNumberFormat="1" applyFont="1" applyFill="1" applyBorder="1" applyAlignment="1">
      <alignment horizontal="center" wrapText="1"/>
    </xf>
    <xf numFmtId="3" fontId="0" fillId="0" borderId="58" xfId="0" applyNumberFormat="1" applyFont="1" applyFill="1" applyBorder="1" applyAlignment="1" applyProtection="1">
      <alignment horizontal="center"/>
      <protection/>
    </xf>
    <xf numFmtId="3" fontId="0" fillId="0" borderId="58" xfId="0" applyNumberFormat="1" applyFont="1" applyFill="1" applyBorder="1" applyAlignment="1" applyProtection="1">
      <alignment horizontal="center"/>
      <protection/>
    </xf>
    <xf numFmtId="3" fontId="0" fillId="0" borderId="46" xfId="0" applyNumberFormat="1" applyFont="1" applyFill="1" applyBorder="1" applyAlignment="1" applyProtection="1">
      <alignment horizontal="center"/>
      <protection/>
    </xf>
    <xf numFmtId="3" fontId="7" fillId="0" borderId="81" xfId="0" applyNumberFormat="1" applyFont="1" applyFill="1" applyBorder="1" applyAlignment="1">
      <alignment horizontal="center"/>
    </xf>
    <xf numFmtId="3" fontId="2" fillId="33" borderId="49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left"/>
    </xf>
    <xf numFmtId="3" fontId="11" fillId="0" borderId="27" xfId="903" applyNumberFormat="1" applyFont="1" applyBorder="1" applyAlignment="1">
      <alignment horizontal="center" wrapText="1"/>
      <protection/>
    </xf>
    <xf numFmtId="3" fontId="11" fillId="0" borderId="39" xfId="903" applyNumberFormat="1" applyFont="1" applyBorder="1" applyAlignment="1">
      <alignment horizontal="center" wrapText="1"/>
      <protection/>
    </xf>
    <xf numFmtId="3" fontId="11" fillId="0" borderId="35" xfId="903" applyNumberFormat="1" applyFont="1" applyBorder="1" applyAlignment="1">
      <alignment horizontal="center" wrapText="1"/>
      <protection/>
    </xf>
    <xf numFmtId="3" fontId="11" fillId="0" borderId="26" xfId="903" applyNumberFormat="1" applyFont="1" applyBorder="1" applyAlignment="1">
      <alignment horizontal="center" wrapText="1"/>
      <protection/>
    </xf>
    <xf numFmtId="3" fontId="11" fillId="0" borderId="28" xfId="903" applyNumberFormat="1" applyFont="1" applyBorder="1" applyAlignment="1">
      <alignment horizontal="center" wrapText="1"/>
      <protection/>
    </xf>
    <xf numFmtId="3" fontId="8" fillId="0" borderId="48" xfId="903" applyNumberFormat="1" applyFont="1" applyBorder="1" applyAlignment="1">
      <alignment horizontal="center" wrapText="1"/>
      <protection/>
    </xf>
    <xf numFmtId="3" fontId="8" fillId="0" borderId="39" xfId="903" applyNumberFormat="1" applyFont="1" applyBorder="1" applyAlignment="1">
      <alignment horizontal="center" wrapText="1"/>
      <protection/>
    </xf>
    <xf numFmtId="3" fontId="8" fillId="0" borderId="82" xfId="903" applyNumberFormat="1" applyFont="1" applyBorder="1" applyAlignment="1">
      <alignment horizontal="center" wrapText="1"/>
      <protection/>
    </xf>
    <xf numFmtId="0" fontId="2" fillId="33" borderId="62" xfId="0" applyFont="1" applyFill="1" applyBorder="1" applyAlignment="1">
      <alignment horizontal="center" wrapText="1"/>
    </xf>
    <xf numFmtId="3" fontId="2" fillId="33" borderId="55" xfId="931" applyNumberFormat="1" applyFont="1" applyFill="1" applyBorder="1" applyAlignment="1">
      <alignment horizontal="center"/>
    </xf>
    <xf numFmtId="3" fontId="2" fillId="33" borderId="57" xfId="931" applyNumberFormat="1" applyFont="1" applyFill="1" applyBorder="1" applyAlignment="1">
      <alignment horizontal="center"/>
    </xf>
    <xf numFmtId="3" fontId="2" fillId="33" borderId="56" xfId="931" applyNumberFormat="1" applyFont="1" applyFill="1" applyBorder="1" applyAlignment="1">
      <alignment horizontal="center"/>
    </xf>
    <xf numFmtId="3" fontId="2" fillId="33" borderId="55" xfId="931" applyNumberFormat="1" applyFont="1" applyFill="1" applyBorder="1" applyAlignment="1">
      <alignment horizontal="center"/>
    </xf>
    <xf numFmtId="3" fontId="2" fillId="33" borderId="57" xfId="931" applyNumberFormat="1" applyFont="1" applyFill="1" applyBorder="1" applyAlignment="1">
      <alignment horizontal="center"/>
    </xf>
    <xf numFmtId="3" fontId="2" fillId="33" borderId="37" xfId="931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3" fontId="2" fillId="0" borderId="55" xfId="931" applyNumberFormat="1" applyFont="1" applyFill="1" applyBorder="1" applyAlignment="1">
      <alignment horizontal="center"/>
    </xf>
    <xf numFmtId="3" fontId="2" fillId="0" borderId="57" xfId="931" applyNumberFormat="1" applyFont="1" applyFill="1" applyBorder="1" applyAlignment="1">
      <alignment horizontal="center"/>
    </xf>
    <xf numFmtId="3" fontId="2" fillId="0" borderId="37" xfId="931" applyNumberFormat="1" applyFont="1" applyFill="1" applyBorder="1" applyAlignment="1">
      <alignment horizontal="center"/>
    </xf>
    <xf numFmtId="193" fontId="0" fillId="59" borderId="62" xfId="0" applyNumberFormat="1" applyFont="1" applyFill="1" applyBorder="1" applyAlignment="1" applyProtection="1">
      <alignment horizontal="center"/>
      <protection/>
    </xf>
    <xf numFmtId="193" fontId="0" fillId="0" borderId="55" xfId="0" applyNumberFormat="1" applyFont="1" applyFill="1" applyBorder="1" applyAlignment="1" applyProtection="1">
      <alignment horizontal="center"/>
      <protection/>
    </xf>
    <xf numFmtId="193" fontId="0" fillId="0" borderId="56" xfId="0" applyNumberFormat="1" applyFont="1" applyFill="1" applyBorder="1" applyAlignment="1" applyProtection="1">
      <alignment horizontal="center"/>
      <protection/>
    </xf>
    <xf numFmtId="193" fontId="0" fillId="0" borderId="57" xfId="0" applyNumberFormat="1" applyFont="1" applyFill="1" applyBorder="1" applyAlignment="1" applyProtection="1">
      <alignment horizontal="center"/>
      <protection/>
    </xf>
    <xf numFmtId="3" fontId="0" fillId="42" borderId="63" xfId="904" applyNumberFormat="1" applyFont="1" applyFill="1" applyBorder="1" applyAlignment="1">
      <alignment horizontal="center"/>
      <protection/>
    </xf>
    <xf numFmtId="3" fontId="0" fillId="0" borderId="33" xfId="904" applyNumberFormat="1" applyFont="1" applyBorder="1" applyAlignment="1">
      <alignment horizontal="center"/>
      <protection/>
    </xf>
    <xf numFmtId="3" fontId="0" fillId="0" borderId="34" xfId="904" applyNumberFormat="1" applyFont="1" applyBorder="1" applyAlignment="1">
      <alignment horizontal="center"/>
      <protection/>
    </xf>
    <xf numFmtId="3" fontId="2" fillId="0" borderId="35" xfId="0" applyNumberFormat="1" applyFont="1" applyBorder="1" applyAlignment="1">
      <alignment horizontal="center"/>
    </xf>
    <xf numFmtId="3" fontId="0" fillId="0" borderId="26" xfId="904" applyNumberFormat="1" applyFont="1" applyBorder="1" applyAlignment="1">
      <alignment horizontal="center"/>
      <protection/>
    </xf>
    <xf numFmtId="3" fontId="0" fillId="0" borderId="27" xfId="904" applyNumberFormat="1" applyFont="1" applyBorder="1" applyAlignment="1">
      <alignment horizontal="center"/>
      <protection/>
    </xf>
    <xf numFmtId="3" fontId="2" fillId="0" borderId="28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0" fillId="0" borderId="26" xfId="905" applyNumberFormat="1" applyFont="1" applyBorder="1" applyAlignment="1">
      <alignment horizontal="center"/>
      <protection/>
    </xf>
    <xf numFmtId="3" fontId="0" fillId="0" borderId="27" xfId="905" applyNumberFormat="1" applyFont="1" applyBorder="1" applyAlignment="1">
      <alignment horizontal="center"/>
      <protection/>
    </xf>
    <xf numFmtId="3" fontId="2" fillId="0" borderId="28" xfId="425" applyNumberFormat="1" applyFont="1" applyBorder="1" applyAlignment="1">
      <alignment horizontal="center"/>
      <protection/>
    </xf>
    <xf numFmtId="3" fontId="0" fillId="0" borderId="33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0" fillId="0" borderId="28" xfId="93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5" fillId="0" borderId="58" xfId="0" applyFont="1" applyBorder="1" applyAlignment="1">
      <alignment/>
    </xf>
    <xf numFmtId="0" fontId="25" fillId="0" borderId="58" xfId="0" applyFont="1" applyBorder="1" applyAlignment="1" quotePrefix="1">
      <alignment horizontal="left"/>
    </xf>
    <xf numFmtId="0" fontId="2" fillId="0" borderId="5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193" fontId="0" fillId="0" borderId="33" xfId="908" applyNumberFormat="1" applyFont="1" applyBorder="1" applyAlignment="1">
      <alignment horizontal="center"/>
      <protection/>
    </xf>
    <xf numFmtId="193" fontId="0" fillId="0" borderId="35" xfId="908" applyNumberFormat="1" applyFont="1" applyBorder="1" applyAlignment="1">
      <alignment horizontal="center"/>
      <protection/>
    </xf>
    <xf numFmtId="193" fontId="0" fillId="0" borderId="26" xfId="908" applyNumberFormat="1" applyFont="1" applyBorder="1" applyAlignment="1">
      <alignment horizontal="center"/>
      <protection/>
    </xf>
    <xf numFmtId="193" fontId="0" fillId="0" borderId="28" xfId="908" applyNumberFormat="1" applyFont="1" applyBorder="1" applyAlignment="1">
      <alignment horizontal="center"/>
      <protection/>
    </xf>
    <xf numFmtId="3" fontId="0" fillId="0" borderId="26" xfId="937" applyNumberFormat="1" applyFont="1" applyBorder="1" applyAlignment="1">
      <alignment horizontal="center"/>
    </xf>
    <xf numFmtId="3" fontId="0" fillId="0" borderId="28" xfId="937" applyNumberFormat="1" applyFont="1" applyBorder="1" applyAlignment="1">
      <alignment horizontal="center"/>
    </xf>
    <xf numFmtId="193" fontId="0" fillId="0" borderId="47" xfId="908" applyNumberFormat="1" applyFont="1" applyBorder="1" applyAlignment="1">
      <alignment horizontal="center"/>
      <protection/>
    </xf>
    <xf numFmtId="193" fontId="0" fillId="0" borderId="41" xfId="908" applyNumberFormat="1" applyFont="1" applyBorder="1" applyAlignment="1">
      <alignment horizontal="center"/>
      <protection/>
    </xf>
    <xf numFmtId="193" fontId="2" fillId="0" borderId="83" xfId="908" applyNumberFormat="1" applyFont="1" applyBorder="1" applyAlignment="1">
      <alignment horizontal="center"/>
      <protection/>
    </xf>
    <xf numFmtId="193" fontId="2" fillId="0" borderId="40" xfId="908" applyNumberFormat="1" applyFont="1" applyBorder="1" applyAlignment="1">
      <alignment horizontal="center"/>
      <protection/>
    </xf>
    <xf numFmtId="193" fontId="2" fillId="0" borderId="36" xfId="908" applyNumberFormat="1" applyFont="1" applyBorder="1" applyAlignment="1">
      <alignment horizontal="center"/>
      <protection/>
    </xf>
    <xf numFmtId="0" fontId="0" fillId="0" borderId="79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3" fontId="2" fillId="33" borderId="80" xfId="931" applyNumberFormat="1" applyFont="1" applyFill="1" applyBorder="1" applyAlignment="1">
      <alignment horizontal="center"/>
    </xf>
    <xf numFmtId="3" fontId="0" fillId="0" borderId="33" xfId="931" applyNumberFormat="1" applyFont="1" applyBorder="1" applyAlignment="1">
      <alignment horizontal="center"/>
    </xf>
    <xf numFmtId="3" fontId="0" fillId="0" borderId="35" xfId="931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3" fontId="0" fillId="0" borderId="34" xfId="931" applyNumberFormat="1" applyFont="1" applyFill="1" applyBorder="1" applyAlignment="1">
      <alignment horizontal="center"/>
    </xf>
    <xf numFmtId="3" fontId="0" fillId="0" borderId="27" xfId="931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3" fontId="0" fillId="0" borderId="33" xfId="937" applyNumberFormat="1" applyFont="1" applyFill="1" applyBorder="1" applyAlignment="1">
      <alignment horizontal="center" vertical="center"/>
    </xf>
    <xf numFmtId="3" fontId="0" fillId="0" borderId="26" xfId="937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2" fillId="0" borderId="4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3" fontId="0" fillId="0" borderId="33" xfId="0" applyNumberFormat="1" applyFont="1" applyBorder="1" applyAlignment="1">
      <alignment horizontal="center"/>
    </xf>
    <xf numFmtId="3" fontId="0" fillId="0" borderId="35" xfId="931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8" xfId="931" applyNumberFormat="1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3" fontId="0" fillId="0" borderId="34" xfId="931" applyNumberFormat="1" applyFont="1" applyBorder="1" applyAlignment="1">
      <alignment horizontal="center"/>
    </xf>
    <xf numFmtId="3" fontId="0" fillId="0" borderId="26" xfId="931" applyNumberFormat="1" applyFont="1" applyBorder="1" applyAlignment="1">
      <alignment horizontal="center"/>
    </xf>
    <xf numFmtId="3" fontId="0" fillId="0" borderId="27" xfId="931" applyNumberFormat="1" applyFont="1" applyBorder="1" applyAlignment="1">
      <alignment horizontal="center"/>
    </xf>
    <xf numFmtId="3" fontId="2" fillId="0" borderId="47" xfId="931" applyNumberFormat="1" applyFont="1" applyBorder="1" applyAlignment="1">
      <alignment horizontal="center"/>
    </xf>
    <xf numFmtId="3" fontId="2" fillId="0" borderId="41" xfId="931" applyNumberFormat="1" applyFont="1" applyBorder="1" applyAlignment="1">
      <alignment horizontal="center"/>
    </xf>
    <xf numFmtId="3" fontId="0" fillId="0" borderId="83" xfId="931" applyNumberFormat="1" applyFont="1" applyBorder="1" applyAlignment="1">
      <alignment horizontal="center"/>
    </xf>
    <xf numFmtId="3" fontId="0" fillId="0" borderId="42" xfId="931" applyNumberFormat="1" applyFont="1" applyBorder="1" applyAlignment="1">
      <alignment horizontal="center"/>
    </xf>
    <xf numFmtId="3" fontId="2" fillId="0" borderId="40" xfId="931" applyNumberFormat="1" applyFont="1" applyBorder="1" applyAlignment="1">
      <alignment horizontal="center"/>
    </xf>
    <xf numFmtId="3" fontId="2" fillId="0" borderId="36" xfId="931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vertical="justify" wrapText="1"/>
    </xf>
    <xf numFmtId="0" fontId="22" fillId="0" borderId="0" xfId="0" applyFont="1" applyFill="1" applyBorder="1" applyAlignment="1">
      <alignment wrapText="1"/>
    </xf>
    <xf numFmtId="3" fontId="8" fillId="0" borderId="0" xfId="903" applyFont="1" applyFill="1" applyAlignment="1">
      <alignment horizontal="left" wrapText="1"/>
      <protection/>
    </xf>
    <xf numFmtId="3" fontId="8" fillId="0" borderId="0" xfId="903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3" fillId="0" borderId="0" xfId="309" applyFont="1" applyAlignment="1" applyProtection="1">
      <alignment/>
      <protection/>
    </xf>
    <xf numFmtId="0" fontId="3" fillId="0" borderId="0" xfId="309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justify" wrapText="1"/>
    </xf>
    <xf numFmtId="1" fontId="2" fillId="0" borderId="30" xfId="931" applyNumberFormat="1" applyFont="1" applyBorder="1" applyAlignment="1">
      <alignment horizontal="centerContinuous" vertical="center"/>
    </xf>
    <xf numFmtId="1" fontId="2" fillId="0" borderId="31" xfId="931" applyNumberFormat="1" applyFont="1" applyBorder="1" applyAlignment="1">
      <alignment horizontal="centerContinuous" vertical="center"/>
    </xf>
    <xf numFmtId="1" fontId="2" fillId="0" borderId="31" xfId="931" applyNumberFormat="1" applyFont="1" applyBorder="1" applyAlignment="1">
      <alignment horizontal="center" vertical="center"/>
    </xf>
    <xf numFmtId="41" fontId="0" fillId="0" borderId="34" xfId="0" applyNumberFormat="1" applyFont="1" applyBorder="1" applyAlignment="1">
      <alignment/>
    </xf>
    <xf numFmtId="41" fontId="0" fillId="0" borderId="34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0" fontId="2" fillId="33" borderId="62" xfId="0" applyFont="1" applyFill="1" applyBorder="1" applyAlignment="1">
      <alignment horizontal="center" wrapText="1"/>
    </xf>
    <xf numFmtId="3" fontId="2" fillId="33" borderId="37" xfId="931" applyNumberFormat="1" applyFont="1" applyFill="1" applyBorder="1" applyAlignment="1">
      <alignment horizontal="center"/>
    </xf>
    <xf numFmtId="1" fontId="2" fillId="0" borderId="73" xfId="931" applyNumberFormat="1" applyFont="1" applyBorder="1" applyAlignment="1">
      <alignment horizontal="center"/>
    </xf>
    <xf numFmtId="1" fontId="2" fillId="0" borderId="74" xfId="931" applyNumberFormat="1" applyFont="1" applyBorder="1" applyAlignment="1">
      <alignment horizontal="center"/>
    </xf>
    <xf numFmtId="1" fontId="2" fillId="0" borderId="75" xfId="931" applyNumberFormat="1" applyFont="1" applyBorder="1" applyAlignment="1">
      <alignment horizontal="center"/>
    </xf>
    <xf numFmtId="0" fontId="25" fillId="0" borderId="48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39" xfId="0" applyFont="1" applyBorder="1" applyAlignment="1" quotePrefix="1">
      <alignment horizontal="left"/>
    </xf>
    <xf numFmtId="0" fontId="25" fillId="0" borderId="62" xfId="0" applyFont="1" applyBorder="1" applyAlignment="1" quotePrefix="1">
      <alignment horizontal="left"/>
    </xf>
    <xf numFmtId="193" fontId="0" fillId="0" borderId="34" xfId="908" applyNumberFormat="1" applyFont="1" applyBorder="1" applyAlignment="1">
      <alignment horizontal="center"/>
      <protection/>
    </xf>
    <xf numFmtId="193" fontId="0" fillId="0" borderId="27" xfId="908" applyNumberFormat="1" applyFont="1" applyBorder="1" applyAlignment="1">
      <alignment horizontal="center"/>
      <protection/>
    </xf>
    <xf numFmtId="3" fontId="0" fillId="0" borderId="26" xfId="936" applyNumberFormat="1" applyFont="1" applyBorder="1" applyAlignment="1">
      <alignment horizontal="center"/>
    </xf>
    <xf numFmtId="3" fontId="0" fillId="0" borderId="27" xfId="936" applyNumberFormat="1" applyFont="1" applyBorder="1" applyAlignment="1">
      <alignment horizontal="center"/>
    </xf>
    <xf numFmtId="3" fontId="0" fillId="0" borderId="55" xfId="936" applyNumberFormat="1" applyFont="1" applyBorder="1" applyAlignment="1">
      <alignment horizontal="center"/>
    </xf>
    <xf numFmtId="3" fontId="0" fillId="0" borderId="56" xfId="936" applyNumberFormat="1" applyFont="1" applyBorder="1" applyAlignment="1">
      <alignment horizontal="center"/>
    </xf>
    <xf numFmtId="193" fontId="0" fillId="0" borderId="56" xfId="908" applyNumberFormat="1" applyFont="1" applyBorder="1" applyAlignment="1">
      <alignment horizontal="center"/>
      <protection/>
    </xf>
    <xf numFmtId="0" fontId="25" fillId="0" borderId="73" xfId="0" applyFont="1" applyBorder="1" applyAlignment="1" quotePrefix="1">
      <alignment horizontal="centerContinuous"/>
    </xf>
    <xf numFmtId="0" fontId="25" fillId="0" borderId="74" xfId="0" applyFont="1" applyBorder="1" applyAlignment="1" quotePrefix="1">
      <alignment horizontal="centerContinuous"/>
    </xf>
    <xf numFmtId="0" fontId="25" fillId="0" borderId="74" xfId="0" applyFont="1" applyBorder="1" applyAlignment="1">
      <alignment horizontal="centerContinuous"/>
    </xf>
    <xf numFmtId="0" fontId="25" fillId="0" borderId="84" xfId="0" applyFont="1" applyBorder="1" applyAlignment="1">
      <alignment horizontal="centerContinuous"/>
    </xf>
    <xf numFmtId="193" fontId="0" fillId="0" borderId="37" xfId="908" applyNumberFormat="1" applyFont="1" applyBorder="1" applyAlignment="1">
      <alignment horizontal="center"/>
      <protection/>
    </xf>
    <xf numFmtId="3" fontId="2" fillId="33" borderId="85" xfId="0" applyNumberFormat="1" applyFont="1" applyFill="1" applyBorder="1" applyAlignment="1">
      <alignment horizontal="center"/>
    </xf>
    <xf numFmtId="3" fontId="2" fillId="33" borderId="86" xfId="0" applyNumberFormat="1" applyFont="1" applyFill="1" applyBorder="1" applyAlignment="1">
      <alignment horizontal="center"/>
    </xf>
    <xf numFmtId="1" fontId="2" fillId="0" borderId="87" xfId="931" applyNumberFormat="1" applyFont="1" applyBorder="1" applyAlignment="1">
      <alignment horizontal="centerContinuous" vertical="center"/>
    </xf>
    <xf numFmtId="0" fontId="2" fillId="0" borderId="88" xfId="0" applyFont="1" applyBorder="1" applyAlignment="1" quotePrefix="1">
      <alignment horizontal="center"/>
    </xf>
    <xf numFmtId="3" fontId="0" fillId="0" borderId="47" xfId="0" applyNumberFormat="1" applyFont="1" applyBorder="1" applyAlignment="1">
      <alignment horizontal="center"/>
    </xf>
    <xf numFmtId="0" fontId="2" fillId="0" borderId="23" xfId="0" applyFont="1" applyBorder="1" applyAlignment="1" quotePrefix="1">
      <alignment horizontal="center"/>
    </xf>
    <xf numFmtId="3" fontId="0" fillId="0" borderId="4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3" fontId="2" fillId="33" borderId="41" xfId="0" applyNumberFormat="1" applyFont="1" applyFill="1" applyBorder="1" applyAlignment="1">
      <alignment horizontal="center"/>
    </xf>
    <xf numFmtId="3" fontId="2" fillId="33" borderId="42" xfId="931" applyNumberFormat="1" applyFont="1" applyFill="1" applyBorder="1" applyAlignment="1">
      <alignment horizontal="center" vertical="center"/>
    </xf>
    <xf numFmtId="3" fontId="2" fillId="33" borderId="36" xfId="931" applyNumberFormat="1" applyFont="1" applyFill="1" applyBorder="1" applyAlignment="1">
      <alignment horizontal="center" vertical="center"/>
    </xf>
    <xf numFmtId="3" fontId="7" fillId="0" borderId="89" xfId="0" applyNumberFormat="1" applyFont="1" applyFill="1" applyBorder="1" applyAlignment="1">
      <alignment horizontal="center"/>
    </xf>
    <xf numFmtId="193" fontId="2" fillId="42" borderId="83" xfId="908" applyNumberFormat="1" applyFont="1" applyFill="1" applyBorder="1" applyAlignment="1">
      <alignment horizontal="center"/>
      <protection/>
    </xf>
    <xf numFmtId="193" fontId="2" fillId="42" borderId="40" xfId="908" applyNumberFormat="1" applyFont="1" applyFill="1" applyBorder="1" applyAlignment="1">
      <alignment horizontal="center"/>
      <protection/>
    </xf>
    <xf numFmtId="193" fontId="2" fillId="42" borderId="36" xfId="908" applyNumberFormat="1" applyFont="1" applyFill="1" applyBorder="1" applyAlignment="1">
      <alignment horizontal="center"/>
      <protection/>
    </xf>
    <xf numFmtId="0" fontId="2" fillId="0" borderId="66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41" fontId="0" fillId="0" borderId="26" xfId="907" applyNumberFormat="1" applyFont="1" applyBorder="1" applyAlignment="1">
      <alignment horizontal="center"/>
      <protection/>
    </xf>
    <xf numFmtId="41" fontId="0" fillId="0" borderId="27" xfId="907" applyNumberFormat="1" applyFont="1" applyBorder="1" applyAlignment="1">
      <alignment horizontal="center"/>
      <protection/>
    </xf>
    <xf numFmtId="41" fontId="0" fillId="0" borderId="27" xfId="907" applyNumberFormat="1" applyFont="1" applyFill="1" applyBorder="1" applyAlignment="1">
      <alignment horizontal="center"/>
      <protection/>
    </xf>
    <xf numFmtId="41" fontId="0" fillId="0" borderId="28" xfId="907" applyNumberFormat="1" applyFont="1" applyFill="1" applyBorder="1" applyAlignment="1">
      <alignment horizontal="center"/>
      <protection/>
    </xf>
    <xf numFmtId="0" fontId="2" fillId="33" borderId="82" xfId="0" applyFont="1" applyFill="1" applyBorder="1" applyAlignment="1">
      <alignment horizontal="center" wrapText="1"/>
    </xf>
    <xf numFmtId="3" fontId="2" fillId="33" borderId="83" xfId="931" applyNumberFormat="1" applyFont="1" applyFill="1" applyBorder="1" applyAlignment="1">
      <alignment horizontal="center"/>
    </xf>
    <xf numFmtId="3" fontId="2" fillId="33" borderId="40" xfId="931" applyNumberFormat="1" applyFont="1" applyFill="1" applyBorder="1" applyAlignment="1">
      <alignment horizontal="center"/>
    </xf>
    <xf numFmtId="3" fontId="2" fillId="33" borderId="36" xfId="0" applyNumberFormat="1" applyFont="1" applyFill="1" applyBorder="1" applyAlignment="1">
      <alignment horizontal="center"/>
    </xf>
    <xf numFmtId="0" fontId="2" fillId="33" borderId="82" xfId="0" applyFont="1" applyFill="1" applyBorder="1" applyAlignment="1">
      <alignment horizontal="center" wrapText="1"/>
    </xf>
    <xf numFmtId="3" fontId="7" fillId="0" borderId="83" xfId="902" applyNumberFormat="1" applyFont="1" applyFill="1" applyBorder="1" applyAlignment="1">
      <alignment horizontal="center"/>
      <protection/>
    </xf>
    <xf numFmtId="3" fontId="7" fillId="0" borderId="42" xfId="902" applyNumberFormat="1" applyFont="1" applyFill="1" applyBorder="1" applyAlignment="1">
      <alignment horizontal="center"/>
      <protection/>
    </xf>
    <xf numFmtId="3" fontId="7" fillId="0" borderId="40" xfId="902" applyNumberFormat="1" applyFont="1" applyFill="1" applyBorder="1" applyAlignment="1">
      <alignment horizontal="center"/>
      <protection/>
    </xf>
    <xf numFmtId="3" fontId="20" fillId="33" borderId="82" xfId="0" applyNumberFormat="1" applyFont="1" applyFill="1" applyBorder="1" applyAlignment="1">
      <alignment horizontal="center"/>
    </xf>
    <xf numFmtId="3" fontId="7" fillId="0" borderId="83" xfId="0" applyNumberFormat="1" applyFont="1" applyFill="1" applyBorder="1" applyAlignment="1">
      <alignment horizontal="center"/>
    </xf>
    <xf numFmtId="3" fontId="7" fillId="0" borderId="42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3" fontId="11" fillId="59" borderId="83" xfId="0" applyNumberFormat="1" applyFont="1" applyFill="1" applyBorder="1" applyAlignment="1">
      <alignment horizontal="center" wrapText="1"/>
    </xf>
    <xf numFmtId="3" fontId="11" fillId="59" borderId="40" xfId="0" applyNumberFormat="1" applyFont="1" applyFill="1" applyBorder="1" applyAlignment="1">
      <alignment horizontal="center" wrapText="1"/>
    </xf>
    <xf numFmtId="3" fontId="8" fillId="0" borderId="82" xfId="903" applyFont="1" applyFill="1" applyBorder="1" applyAlignment="1">
      <alignment horizontal="center"/>
      <protection/>
    </xf>
    <xf numFmtId="3" fontId="0" fillId="0" borderId="83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3" fontId="2" fillId="33" borderId="89" xfId="0" applyNumberFormat="1" applyFont="1" applyFill="1" applyBorder="1" applyAlignment="1">
      <alignment horizontal="center"/>
    </xf>
    <xf numFmtId="3" fontId="8" fillId="0" borderId="82" xfId="903" applyFont="1" applyFill="1" applyBorder="1" applyAlignment="1">
      <alignment horizontal="center"/>
      <protection/>
    </xf>
    <xf numFmtId="193" fontId="0" fillId="0" borderId="42" xfId="0" applyNumberFormat="1" applyFont="1" applyFill="1" applyBorder="1" applyAlignment="1">
      <alignment horizontal="center"/>
    </xf>
    <xf numFmtId="193" fontId="0" fillId="0" borderId="40" xfId="0" applyNumberFormat="1" applyFont="1" applyFill="1" applyBorder="1" applyAlignment="1">
      <alignment horizontal="center"/>
    </xf>
    <xf numFmtId="3" fontId="6" fillId="33" borderId="89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 wrapText="1"/>
    </xf>
    <xf numFmtId="3" fontId="0" fillId="0" borderId="40" xfId="0" applyNumberFormat="1" applyFont="1" applyFill="1" applyBorder="1" applyAlignment="1">
      <alignment horizontal="center" wrapText="1"/>
    </xf>
    <xf numFmtId="193" fontId="2" fillId="33" borderId="89" xfId="0" applyNumberFormat="1" applyFont="1" applyFill="1" applyBorder="1" applyAlignment="1">
      <alignment horizontal="center"/>
    </xf>
    <xf numFmtId="3" fontId="7" fillId="0" borderId="82" xfId="0" applyNumberFormat="1" applyFont="1" applyFill="1" applyBorder="1" applyAlignment="1">
      <alignment horizontal="center"/>
    </xf>
    <xf numFmtId="41" fontId="0" fillId="0" borderId="83" xfId="907" applyNumberFormat="1" applyFont="1" applyBorder="1" applyAlignment="1">
      <alignment horizontal="center"/>
      <protection/>
    </xf>
    <xf numFmtId="41" fontId="0" fillId="0" borderId="42" xfId="907" applyNumberFormat="1" applyFont="1" applyBorder="1" applyAlignment="1">
      <alignment horizontal="center"/>
      <protection/>
    </xf>
    <xf numFmtId="41" fontId="0" fillId="0" borderId="42" xfId="907" applyNumberFormat="1" applyFont="1" applyFill="1" applyBorder="1" applyAlignment="1">
      <alignment horizontal="center"/>
      <protection/>
    </xf>
    <xf numFmtId="3" fontId="11" fillId="59" borderId="82" xfId="0" applyNumberFormat="1" applyFont="1" applyFill="1" applyBorder="1" applyAlignment="1">
      <alignment horizontal="center" wrapText="1"/>
    </xf>
    <xf numFmtId="41" fontId="0" fillId="0" borderId="40" xfId="907" applyNumberFormat="1" applyFont="1" applyFill="1" applyBorder="1" applyAlignment="1">
      <alignment horizontal="center"/>
      <protection/>
    </xf>
    <xf numFmtId="0" fontId="11" fillId="0" borderId="83" xfId="0" applyFont="1" applyFill="1" applyBorder="1" applyAlignment="1">
      <alignment horizontal="center" wrapText="1"/>
    </xf>
    <xf numFmtId="3" fontId="11" fillId="0" borderId="42" xfId="0" applyNumberFormat="1" applyFont="1" applyFill="1" applyBorder="1" applyAlignment="1">
      <alignment horizontal="center" wrapText="1"/>
    </xf>
    <xf numFmtId="3" fontId="11" fillId="0" borderId="40" xfId="0" applyNumberFormat="1" applyFont="1" applyFill="1" applyBorder="1" applyAlignment="1">
      <alignment horizontal="center" wrapText="1"/>
    </xf>
    <xf numFmtId="193" fontId="0" fillId="59" borderId="77" xfId="0" applyNumberFormat="1" applyFont="1" applyFill="1" applyBorder="1" applyAlignment="1" applyProtection="1">
      <alignment horizontal="center"/>
      <protection/>
    </xf>
    <xf numFmtId="193" fontId="0" fillId="0" borderId="66" xfId="0" applyNumberFormat="1" applyFont="1" applyFill="1" applyBorder="1" applyAlignment="1" applyProtection="1">
      <alignment horizontal="center"/>
      <protection/>
    </xf>
    <xf numFmtId="193" fontId="0" fillId="0" borderId="68" xfId="0" applyNumberFormat="1" applyFont="1" applyFill="1" applyBorder="1" applyAlignment="1" applyProtection="1">
      <alignment horizontal="center"/>
      <protection/>
    </xf>
    <xf numFmtId="193" fontId="0" fillId="0" borderId="67" xfId="0" applyNumberFormat="1" applyFont="1" applyFill="1" applyBorder="1" applyAlignment="1" applyProtection="1">
      <alignment horizontal="center"/>
      <protection/>
    </xf>
    <xf numFmtId="3" fontId="8" fillId="0" borderId="77" xfId="903" applyFont="1" applyFill="1" applyBorder="1" applyAlignment="1">
      <alignment horizontal="center"/>
      <protection/>
    </xf>
    <xf numFmtId="3" fontId="0" fillId="0" borderId="66" xfId="0" applyNumberFormat="1" applyFont="1" applyFill="1" applyBorder="1" applyAlignment="1">
      <alignment horizontal="center"/>
    </xf>
    <xf numFmtId="3" fontId="0" fillId="0" borderId="68" xfId="0" applyNumberFormat="1" applyFont="1" applyFill="1" applyBorder="1" applyAlignment="1">
      <alignment horizontal="center"/>
    </xf>
    <xf numFmtId="3" fontId="2" fillId="0" borderId="67" xfId="0" applyNumberFormat="1" applyFont="1" applyFill="1" applyBorder="1" applyAlignment="1">
      <alignment horizontal="center"/>
    </xf>
    <xf numFmtId="3" fontId="2" fillId="33" borderId="81" xfId="0" applyNumberFormat="1" applyFont="1" applyFill="1" applyBorder="1" applyAlignment="1">
      <alignment horizontal="center"/>
    </xf>
    <xf numFmtId="3" fontId="11" fillId="59" borderId="82" xfId="931" applyNumberFormat="1" applyFont="1" applyFill="1" applyBorder="1" applyAlignment="1">
      <alignment horizontal="center" wrapText="1"/>
    </xf>
    <xf numFmtId="3" fontId="11" fillId="59" borderId="42" xfId="0" applyNumberFormat="1" applyFont="1" applyFill="1" applyBorder="1" applyAlignment="1">
      <alignment horizontal="center" wrapText="1"/>
    </xf>
    <xf numFmtId="3" fontId="11" fillId="59" borderId="77" xfId="931" applyNumberFormat="1" applyFont="1" applyFill="1" applyBorder="1" applyAlignment="1">
      <alignment horizontal="center" wrapText="1"/>
    </xf>
    <xf numFmtId="3" fontId="11" fillId="59" borderId="66" xfId="0" applyNumberFormat="1" applyFont="1" applyFill="1" applyBorder="1" applyAlignment="1">
      <alignment horizontal="center" wrapText="1"/>
    </xf>
    <xf numFmtId="3" fontId="11" fillId="59" borderId="68" xfId="0" applyNumberFormat="1" applyFont="1" applyFill="1" applyBorder="1" applyAlignment="1">
      <alignment horizontal="center" wrapText="1"/>
    </xf>
    <xf numFmtId="3" fontId="11" fillId="59" borderId="67" xfId="0" applyNumberFormat="1" applyFont="1" applyFill="1" applyBorder="1" applyAlignment="1">
      <alignment horizontal="center" wrapText="1"/>
    </xf>
    <xf numFmtId="3" fontId="0" fillId="0" borderId="81" xfId="0" applyNumberFormat="1" applyFont="1" applyFill="1" applyBorder="1" applyAlignment="1">
      <alignment horizontal="center"/>
    </xf>
    <xf numFmtId="3" fontId="7" fillId="0" borderId="77" xfId="0" applyNumberFormat="1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 wrapText="1"/>
    </xf>
    <xf numFmtId="3" fontId="11" fillId="0" borderId="68" xfId="0" applyNumberFormat="1" applyFont="1" applyFill="1" applyBorder="1" applyAlignment="1">
      <alignment horizontal="center" wrapText="1"/>
    </xf>
    <xf numFmtId="3" fontId="11" fillId="0" borderId="67" xfId="0" applyNumberFormat="1" applyFont="1" applyFill="1" applyBorder="1" applyAlignment="1">
      <alignment horizontal="center" wrapText="1"/>
    </xf>
    <xf numFmtId="3" fontId="0" fillId="0" borderId="90" xfId="0" applyNumberFormat="1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3" fontId="0" fillId="0" borderId="93" xfId="0" applyNumberFormat="1" applyFont="1" applyFill="1" applyBorder="1" applyAlignment="1">
      <alignment horizontal="center" vertical="center"/>
    </xf>
    <xf numFmtId="3" fontId="0" fillId="0" borderId="78" xfId="0" applyNumberFormat="1" applyFont="1" applyFill="1" applyBorder="1" applyAlignment="1">
      <alignment horizontal="center" vertical="center"/>
    </xf>
    <xf numFmtId="3" fontId="0" fillId="0" borderId="80" xfId="0" applyNumberFormat="1" applyFont="1" applyBorder="1" applyAlignment="1">
      <alignment horizontal="center" vertical="center"/>
    </xf>
    <xf numFmtId="3" fontId="0" fillId="0" borderId="79" xfId="0" applyNumberFormat="1" applyFont="1" applyBorder="1" applyAlignment="1">
      <alignment horizontal="center"/>
    </xf>
    <xf numFmtId="3" fontId="0" fillId="0" borderId="78" xfId="0" applyNumberFormat="1" applyFont="1" applyBorder="1" applyAlignment="1">
      <alignment horizontal="center"/>
    </xf>
    <xf numFmtId="3" fontId="0" fillId="0" borderId="78" xfId="0" applyNumberFormat="1" applyFont="1" applyBorder="1" applyAlignment="1">
      <alignment horizontal="center"/>
    </xf>
    <xf numFmtId="3" fontId="0" fillId="0" borderId="78" xfId="0" applyNumberFormat="1" applyFont="1" applyBorder="1" applyAlignment="1">
      <alignment horizontal="center"/>
    </xf>
    <xf numFmtId="3" fontId="0" fillId="0" borderId="80" xfId="0" applyNumberFormat="1" applyFont="1" applyFill="1" applyBorder="1" applyAlignment="1">
      <alignment horizontal="center"/>
    </xf>
    <xf numFmtId="3" fontId="0" fillId="0" borderId="79" xfId="0" applyNumberFormat="1" applyFont="1" applyFill="1" applyBorder="1" applyAlignment="1">
      <alignment horizontal="center"/>
    </xf>
    <xf numFmtId="3" fontId="0" fillId="0" borderId="94" xfId="0" applyNumberFormat="1" applyFont="1" applyFill="1" applyBorder="1" applyAlignment="1">
      <alignment horizontal="center"/>
    </xf>
    <xf numFmtId="3" fontId="0" fillId="0" borderId="95" xfId="0" applyNumberFormat="1" applyFont="1" applyFill="1" applyBorder="1" applyAlignment="1">
      <alignment horizontal="center"/>
    </xf>
    <xf numFmtId="3" fontId="8" fillId="0" borderId="77" xfId="903" applyFont="1" applyFill="1" applyBorder="1" applyAlignment="1">
      <alignment horizontal="center"/>
      <protection/>
    </xf>
    <xf numFmtId="3" fontId="0" fillId="0" borderId="66" xfId="0" applyNumberFormat="1" applyFont="1" applyFill="1" applyBorder="1" applyAlignment="1">
      <alignment horizontal="center" wrapText="1"/>
    </xf>
    <xf numFmtId="3" fontId="0" fillId="0" borderId="68" xfId="0" applyNumberFormat="1" applyFont="1" applyFill="1" applyBorder="1" applyAlignment="1">
      <alignment horizontal="center" wrapText="1"/>
    </xf>
    <xf numFmtId="3" fontId="0" fillId="0" borderId="67" xfId="0" applyNumberFormat="1" applyFont="1" applyFill="1" applyBorder="1" applyAlignment="1">
      <alignment horizontal="center" wrapText="1"/>
    </xf>
    <xf numFmtId="193" fontId="2" fillId="33" borderId="81" xfId="0" applyNumberFormat="1" applyFont="1" applyFill="1" applyBorder="1" applyAlignment="1">
      <alignment horizontal="center"/>
    </xf>
    <xf numFmtId="3" fontId="0" fillId="42" borderId="49" xfId="904" applyNumberFormat="1" applyFont="1" applyFill="1" applyBorder="1" applyAlignment="1">
      <alignment horizontal="center"/>
      <protection/>
    </xf>
    <xf numFmtId="3" fontId="0" fillId="42" borderId="50" xfId="904" applyNumberFormat="1" applyFont="1" applyFill="1" applyBorder="1" applyAlignment="1">
      <alignment horizontal="center"/>
      <protection/>
    </xf>
    <xf numFmtId="3" fontId="0" fillId="0" borderId="83" xfId="905" applyNumberFormat="1" applyFont="1" applyBorder="1" applyAlignment="1">
      <alignment horizontal="center"/>
      <protection/>
    </xf>
    <xf numFmtId="3" fontId="0" fillId="0" borderId="42" xfId="905" applyNumberFormat="1" applyFont="1" applyBorder="1" applyAlignment="1">
      <alignment horizontal="center"/>
      <protection/>
    </xf>
    <xf numFmtId="3" fontId="2" fillId="0" borderId="40" xfId="0" applyNumberFormat="1" applyFont="1" applyBorder="1" applyAlignment="1">
      <alignment horizontal="center"/>
    </xf>
    <xf numFmtId="3" fontId="2" fillId="33" borderId="82" xfId="0" applyNumberFormat="1" applyFont="1" applyFill="1" applyBorder="1" applyAlignment="1">
      <alignment horizontal="center"/>
    </xf>
    <xf numFmtId="3" fontId="0" fillId="42" borderId="89" xfId="904" applyNumberFormat="1" applyFont="1" applyFill="1" applyBorder="1" applyAlignment="1">
      <alignment horizontal="center"/>
      <protection/>
    </xf>
    <xf numFmtId="0" fontId="25" fillId="0" borderId="96" xfId="0" applyFont="1" applyBorder="1" applyAlignment="1" quotePrefix="1">
      <alignment horizontal="centerContinuous"/>
    </xf>
    <xf numFmtId="0" fontId="25" fillId="0" borderId="97" xfId="0" applyFont="1" applyBorder="1" applyAlignment="1">
      <alignment/>
    </xf>
    <xf numFmtId="3" fontId="0" fillId="59" borderId="82" xfId="0" applyNumberFormat="1" applyFont="1" applyFill="1" applyBorder="1" applyAlignment="1" applyProtection="1">
      <alignment horizontal="center"/>
      <protection/>
    </xf>
    <xf numFmtId="3" fontId="0" fillId="0" borderId="83" xfId="0" applyNumberFormat="1" applyFont="1" applyFill="1" applyBorder="1" applyAlignment="1" applyProtection="1">
      <alignment horizontal="center"/>
      <protection/>
    </xf>
    <xf numFmtId="3" fontId="0" fillId="0" borderId="42" xfId="0" applyNumberFormat="1" applyFont="1" applyFill="1" applyBorder="1" applyAlignment="1" applyProtection="1">
      <alignment horizontal="center"/>
      <protection/>
    </xf>
    <xf numFmtId="3" fontId="0" fillId="0" borderId="4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>
      <alignment horizontal="left"/>
    </xf>
    <xf numFmtId="3" fontId="12" fillId="0" borderId="0" xfId="903" applyFont="1" applyFill="1" applyBorder="1" applyAlignment="1">
      <alignment horizontal="left" vertical="center" wrapText="1"/>
      <protection/>
    </xf>
    <xf numFmtId="3" fontId="8" fillId="0" borderId="51" xfId="903" applyFont="1" applyFill="1" applyBorder="1" applyAlignment="1">
      <alignment horizontal="center" vertical="center" wrapText="1"/>
      <protection/>
    </xf>
    <xf numFmtId="3" fontId="7" fillId="0" borderId="79" xfId="0" applyNumberFormat="1" applyFont="1" applyFill="1" applyBorder="1" applyAlignment="1">
      <alignment horizontal="center"/>
    </xf>
    <xf numFmtId="3" fontId="7" fillId="0" borderId="78" xfId="0" applyNumberFormat="1" applyFont="1" applyFill="1" applyBorder="1" applyAlignment="1">
      <alignment horizontal="center"/>
    </xf>
    <xf numFmtId="3" fontId="7" fillId="0" borderId="80" xfId="0" applyNumberFormat="1" applyFont="1" applyFill="1" applyBorder="1" applyAlignment="1">
      <alignment horizontal="center"/>
    </xf>
    <xf numFmtId="3" fontId="7" fillId="0" borderId="78" xfId="902" applyNumberFormat="1" applyFont="1" applyBorder="1" applyAlignment="1">
      <alignment horizontal="center"/>
      <protection/>
    </xf>
    <xf numFmtId="3" fontId="7" fillId="59" borderId="78" xfId="902" applyNumberFormat="1" applyFont="1" applyFill="1" applyBorder="1" applyAlignment="1">
      <alignment horizontal="center"/>
      <protection/>
    </xf>
    <xf numFmtId="3" fontId="7" fillId="0" borderId="78" xfId="902" applyNumberFormat="1" applyFont="1" applyFill="1" applyBorder="1" applyAlignment="1">
      <alignment horizontal="center"/>
      <protection/>
    </xf>
    <xf numFmtId="3" fontId="7" fillId="0" borderId="80" xfId="902" applyNumberFormat="1" applyFont="1" applyFill="1" applyBorder="1" applyAlignment="1">
      <alignment horizontal="center"/>
      <protection/>
    </xf>
    <xf numFmtId="3" fontId="7" fillId="0" borderId="79" xfId="902" applyNumberFormat="1" applyFont="1" applyFill="1" applyBorder="1" applyAlignment="1">
      <alignment horizontal="center"/>
      <protection/>
    </xf>
    <xf numFmtId="3" fontId="7" fillId="0" borderId="95" xfId="902" applyNumberFormat="1" applyFont="1" applyFill="1" applyBorder="1" applyAlignment="1">
      <alignment horizontal="center"/>
      <protection/>
    </xf>
    <xf numFmtId="3" fontId="7" fillId="0" borderId="78" xfId="902" applyNumberFormat="1" applyFont="1" applyFill="1" applyBorder="1" applyAlignment="1" quotePrefix="1">
      <alignment horizontal="center"/>
      <protection/>
    </xf>
    <xf numFmtId="3" fontId="0" fillId="0" borderId="98" xfId="0" applyNumberFormat="1" applyFont="1" applyFill="1" applyBorder="1" applyAlignment="1">
      <alignment horizontal="center"/>
    </xf>
    <xf numFmtId="3" fontId="7" fillId="0" borderId="98" xfId="0" applyNumberFormat="1" applyFont="1" applyFill="1" applyBorder="1" applyAlignment="1">
      <alignment horizontal="center"/>
    </xf>
    <xf numFmtId="3" fontId="25" fillId="60" borderId="99" xfId="908" applyNumberFormat="1" applyFont="1" applyFill="1" applyBorder="1" applyAlignment="1" quotePrefix="1">
      <alignment/>
      <protection/>
    </xf>
    <xf numFmtId="1" fontId="8" fillId="0" borderId="84" xfId="276" applyNumberFormat="1" applyFont="1" applyBorder="1" applyAlignment="1">
      <alignment horizontal="center"/>
    </xf>
    <xf numFmtId="41" fontId="0" fillId="0" borderId="55" xfId="907" applyNumberFormat="1" applyFont="1" applyBorder="1" applyAlignment="1">
      <alignment horizontal="center"/>
      <protection/>
    </xf>
    <xf numFmtId="41" fontId="0" fillId="0" borderId="56" xfId="907" applyNumberFormat="1" applyFont="1" applyBorder="1" applyAlignment="1">
      <alignment horizontal="center"/>
      <protection/>
    </xf>
    <xf numFmtId="41" fontId="0" fillId="0" borderId="56" xfId="907" applyNumberFormat="1" applyFont="1" applyFill="1" applyBorder="1" applyAlignment="1">
      <alignment horizontal="center"/>
      <protection/>
    </xf>
    <xf numFmtId="3" fontId="8" fillId="0" borderId="57" xfId="903" applyNumberFormat="1" applyFont="1" applyBorder="1" applyAlignment="1">
      <alignment horizontal="center" wrapText="1"/>
      <protection/>
    </xf>
    <xf numFmtId="3" fontId="11" fillId="59" borderId="62" xfId="0" applyNumberFormat="1" applyFont="1" applyFill="1" applyBorder="1" applyAlignment="1">
      <alignment horizontal="center" wrapText="1"/>
    </xf>
    <xf numFmtId="41" fontId="0" fillId="0" borderId="57" xfId="907" applyNumberFormat="1" applyFont="1" applyFill="1" applyBorder="1" applyAlignment="1">
      <alignment horizontal="center"/>
      <protection/>
    </xf>
    <xf numFmtId="3" fontId="14" fillId="0" borderId="63" xfId="903" applyNumberFormat="1" applyFont="1" applyBorder="1" applyAlignment="1">
      <alignment horizontal="center" wrapText="1"/>
      <protection/>
    </xf>
    <xf numFmtId="3" fontId="8" fillId="0" borderId="0" xfId="903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2" fillId="0" borderId="100" xfId="0" applyFont="1" applyBorder="1" applyAlignment="1">
      <alignment horizontal="center" wrapText="1"/>
    </xf>
    <xf numFmtId="3" fontId="0" fillId="0" borderId="101" xfId="937" applyNumberFormat="1" applyFont="1" applyFill="1" applyBorder="1" applyAlignment="1">
      <alignment horizontal="center" vertical="center"/>
    </xf>
    <xf numFmtId="3" fontId="0" fillId="0" borderId="90" xfId="931" applyNumberFormat="1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3" fontId="0" fillId="0" borderId="102" xfId="931" applyNumberFormat="1" applyFont="1" applyFill="1" applyBorder="1" applyAlignment="1">
      <alignment horizontal="center"/>
    </xf>
    <xf numFmtId="3" fontId="2" fillId="0" borderId="90" xfId="931" applyNumberFormat="1" applyFont="1" applyFill="1" applyBorder="1" applyAlignment="1">
      <alignment horizontal="center"/>
    </xf>
    <xf numFmtId="3" fontId="0" fillId="0" borderId="101" xfId="931" applyNumberFormat="1" applyFont="1" applyBorder="1" applyAlignment="1">
      <alignment horizontal="center"/>
    </xf>
    <xf numFmtId="3" fontId="2" fillId="0" borderId="103" xfId="0" applyNumberFormat="1" applyFont="1" applyBorder="1" applyAlignment="1">
      <alignment horizontal="center"/>
    </xf>
    <xf numFmtId="1" fontId="2" fillId="0" borderId="84" xfId="931" applyNumberFormat="1" applyFont="1" applyBorder="1" applyAlignment="1">
      <alignment horizontal="center"/>
    </xf>
    <xf numFmtId="3" fontId="0" fillId="0" borderId="55" xfId="931" applyNumberFormat="1" applyFont="1" applyBorder="1" applyAlignment="1">
      <alignment horizontal="center"/>
    </xf>
    <xf numFmtId="3" fontId="0" fillId="0" borderId="56" xfId="931" applyNumberFormat="1" applyFont="1" applyBorder="1" applyAlignment="1">
      <alignment horizontal="center"/>
    </xf>
    <xf numFmtId="3" fontId="2" fillId="0" borderId="57" xfId="931" applyNumberFormat="1" applyFont="1" applyBorder="1" applyAlignment="1">
      <alignment horizontal="center"/>
    </xf>
    <xf numFmtId="3" fontId="2" fillId="0" borderId="37" xfId="931" applyNumberFormat="1" applyFont="1" applyBorder="1" applyAlignment="1">
      <alignment horizontal="center"/>
    </xf>
    <xf numFmtId="3" fontId="20" fillId="33" borderId="104" xfId="907" applyNumberFormat="1" applyFont="1" applyFill="1" applyBorder="1" applyAlignment="1">
      <alignment horizontal="center"/>
      <protection/>
    </xf>
    <xf numFmtId="3" fontId="20" fillId="33" borderId="81" xfId="907" applyNumberFormat="1" applyFont="1" applyFill="1" applyBorder="1" applyAlignment="1">
      <alignment horizontal="center"/>
      <protection/>
    </xf>
    <xf numFmtId="3" fontId="7" fillId="0" borderId="101" xfId="902" applyNumberFormat="1" applyFont="1" applyFill="1" applyBorder="1" applyAlignment="1">
      <alignment horizontal="center"/>
      <protection/>
    </xf>
    <xf numFmtId="3" fontId="7" fillId="0" borderId="93" xfId="902" applyNumberFormat="1" applyFont="1" applyFill="1" applyBorder="1" applyAlignment="1">
      <alignment horizontal="center"/>
      <protection/>
    </xf>
    <xf numFmtId="3" fontId="7" fillId="0" borderId="102" xfId="902" applyNumberFormat="1" applyFont="1" applyFill="1" applyBorder="1" applyAlignment="1">
      <alignment horizontal="center"/>
      <protection/>
    </xf>
    <xf numFmtId="3" fontId="7" fillId="0" borderId="90" xfId="902" applyNumberFormat="1" applyFont="1" applyFill="1" applyBorder="1" applyAlignment="1">
      <alignment horizontal="center"/>
      <protection/>
    </xf>
    <xf numFmtId="3" fontId="20" fillId="33" borderId="100" xfId="0" applyNumberFormat="1" applyFont="1" applyFill="1" applyBorder="1" applyAlignment="1">
      <alignment horizontal="center"/>
    </xf>
    <xf numFmtId="3" fontId="7" fillId="0" borderId="101" xfId="0" applyNumberFormat="1" applyFont="1" applyFill="1" applyBorder="1" applyAlignment="1">
      <alignment horizontal="center"/>
    </xf>
    <xf numFmtId="3" fontId="7" fillId="0" borderId="102" xfId="0" applyNumberFormat="1" applyFont="1" applyFill="1" applyBorder="1" applyAlignment="1">
      <alignment horizontal="center"/>
    </xf>
    <xf numFmtId="3" fontId="7" fillId="0" borderId="90" xfId="0" applyNumberFormat="1" applyFont="1" applyFill="1" applyBorder="1" applyAlignment="1">
      <alignment horizontal="center"/>
    </xf>
    <xf numFmtId="3" fontId="11" fillId="59" borderId="101" xfId="0" applyNumberFormat="1" applyFont="1" applyFill="1" applyBorder="1" applyAlignment="1">
      <alignment horizontal="center" wrapText="1"/>
    </xf>
    <xf numFmtId="3" fontId="11" fillId="59" borderId="90" xfId="0" applyNumberFormat="1" applyFont="1" applyFill="1" applyBorder="1" applyAlignment="1">
      <alignment horizontal="center" wrapText="1"/>
    </xf>
    <xf numFmtId="3" fontId="7" fillId="0" borderId="66" xfId="902" applyNumberFormat="1" applyFont="1" applyFill="1" applyBorder="1" applyAlignment="1">
      <alignment horizontal="center"/>
      <protection/>
    </xf>
    <xf numFmtId="3" fontId="7" fillId="0" borderId="94" xfId="902" applyNumberFormat="1" applyFont="1" applyFill="1" applyBorder="1" applyAlignment="1">
      <alignment horizontal="center"/>
      <protection/>
    </xf>
    <xf numFmtId="3" fontId="7" fillId="0" borderId="68" xfId="902" applyNumberFormat="1" applyFont="1" applyFill="1" applyBorder="1" applyAlignment="1">
      <alignment horizontal="center"/>
      <protection/>
    </xf>
    <xf numFmtId="3" fontId="7" fillId="0" borderId="67" xfId="902" applyNumberFormat="1" applyFont="1" applyFill="1" applyBorder="1" applyAlignment="1">
      <alignment horizontal="center"/>
      <protection/>
    </xf>
    <xf numFmtId="3" fontId="20" fillId="33" borderId="77" xfId="0" applyNumberFormat="1" applyFont="1" applyFill="1" applyBorder="1" applyAlignment="1">
      <alignment horizontal="center"/>
    </xf>
    <xf numFmtId="3" fontId="7" fillId="0" borderId="66" xfId="0" applyNumberFormat="1" applyFont="1" applyFill="1" applyBorder="1" applyAlignment="1">
      <alignment horizontal="center"/>
    </xf>
    <xf numFmtId="3" fontId="7" fillId="0" borderId="68" xfId="0" applyNumberFormat="1" applyFont="1" applyFill="1" applyBorder="1" applyAlignment="1">
      <alignment horizontal="center"/>
    </xf>
    <xf numFmtId="3" fontId="7" fillId="0" borderId="67" xfId="0" applyNumberFormat="1" applyFont="1" applyFill="1" applyBorder="1" applyAlignment="1">
      <alignment horizontal="center"/>
    </xf>
    <xf numFmtId="3" fontId="0" fillId="0" borderId="105" xfId="0" applyNumberFormat="1" applyFont="1" applyFill="1" applyBorder="1" applyAlignment="1">
      <alignment horizontal="center"/>
    </xf>
    <xf numFmtId="3" fontId="20" fillId="33" borderId="106" xfId="907" applyNumberFormat="1" applyFont="1" applyFill="1" applyBorder="1" applyAlignment="1">
      <alignment horizontal="center"/>
      <protection/>
    </xf>
    <xf numFmtId="3" fontId="8" fillId="0" borderId="100" xfId="903" applyFont="1" applyFill="1" applyBorder="1" applyAlignment="1">
      <alignment horizontal="center"/>
      <protection/>
    </xf>
    <xf numFmtId="3" fontId="0" fillId="0" borderId="101" xfId="0" applyNumberFormat="1" applyFont="1" applyFill="1" applyBorder="1" applyAlignment="1">
      <alignment horizontal="center"/>
    </xf>
    <xf numFmtId="3" fontId="0" fillId="0" borderId="102" xfId="0" applyNumberFormat="1" applyFont="1" applyFill="1" applyBorder="1" applyAlignment="1">
      <alignment horizontal="center"/>
    </xf>
    <xf numFmtId="3" fontId="2" fillId="0" borderId="90" xfId="0" applyNumberFormat="1" applyFont="1" applyFill="1" applyBorder="1" applyAlignment="1">
      <alignment horizontal="center"/>
    </xf>
    <xf numFmtId="3" fontId="0" fillId="0" borderId="93" xfId="0" applyNumberFormat="1" applyFont="1" applyFill="1" applyBorder="1" applyAlignment="1">
      <alignment horizontal="center"/>
    </xf>
    <xf numFmtId="3" fontId="0" fillId="0" borderId="90" xfId="0" applyNumberFormat="1" applyFont="1" applyFill="1" applyBorder="1" applyAlignment="1">
      <alignment horizontal="center"/>
    </xf>
    <xf numFmtId="3" fontId="2" fillId="33" borderId="98" xfId="0" applyNumberFormat="1" applyFont="1" applyFill="1" applyBorder="1" applyAlignment="1">
      <alignment horizontal="center"/>
    </xf>
    <xf numFmtId="3" fontId="0" fillId="0" borderId="89" xfId="0" applyNumberFormat="1" applyFont="1" applyFill="1" applyBorder="1" applyAlignment="1">
      <alignment horizontal="center"/>
    </xf>
    <xf numFmtId="193" fontId="2" fillId="33" borderId="98" xfId="0" applyNumberFormat="1" applyFont="1" applyFill="1" applyBorder="1" applyAlignment="1">
      <alignment horizontal="center"/>
    </xf>
    <xf numFmtId="3" fontId="0" fillId="0" borderId="90" xfId="0" applyNumberFormat="1" applyFont="1" applyFill="1" applyBorder="1" applyAlignment="1">
      <alignment horizontal="center" wrapText="1"/>
    </xf>
    <xf numFmtId="3" fontId="0" fillId="0" borderId="102" xfId="0" applyNumberFormat="1" applyFont="1" applyFill="1" applyBorder="1" applyAlignment="1">
      <alignment horizontal="center" wrapText="1"/>
    </xf>
    <xf numFmtId="3" fontId="0" fillId="0" borderId="101" xfId="0" applyNumberFormat="1" applyFont="1" applyFill="1" applyBorder="1" applyAlignment="1">
      <alignment horizontal="center" wrapText="1"/>
    </xf>
    <xf numFmtId="3" fontId="8" fillId="0" borderId="100" xfId="903" applyFont="1" applyFill="1" applyBorder="1" applyAlignment="1">
      <alignment horizontal="center"/>
      <protection/>
    </xf>
    <xf numFmtId="3" fontId="20" fillId="33" borderId="107" xfId="907" applyNumberFormat="1" applyFont="1" applyFill="1" applyBorder="1" applyAlignment="1">
      <alignment horizontal="center"/>
      <protection/>
    </xf>
    <xf numFmtId="0" fontId="2" fillId="0" borderId="54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8" xfId="0" applyFont="1" applyBorder="1" applyAlignment="1">
      <alignment vertical="center" wrapText="1"/>
    </xf>
    <xf numFmtId="0" fontId="2" fillId="0" borderId="88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3" fontId="0" fillId="0" borderId="42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309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3" fontId="20" fillId="33" borderId="105" xfId="907" applyNumberFormat="1" applyFont="1" applyFill="1" applyBorder="1" applyAlignment="1">
      <alignment horizontal="center"/>
      <protection/>
    </xf>
    <xf numFmtId="3" fontId="11" fillId="0" borderId="100" xfId="903" applyFont="1" applyFill="1" applyBorder="1" applyAlignment="1" quotePrefix="1">
      <alignment horizontal="center"/>
      <protection/>
    </xf>
    <xf numFmtId="3" fontId="0" fillId="0" borderId="101" xfId="907" applyNumberFormat="1" applyFont="1" applyFill="1" applyBorder="1" applyAlignment="1">
      <alignment horizontal="center"/>
      <protection/>
    </xf>
    <xf numFmtId="3" fontId="0" fillId="0" borderId="102" xfId="907" applyNumberFormat="1" applyFont="1" applyFill="1" applyBorder="1" applyAlignment="1">
      <alignment horizontal="center"/>
      <protection/>
    </xf>
    <xf numFmtId="3" fontId="0" fillId="0" borderId="90" xfId="0" applyNumberFormat="1" applyFont="1" applyFill="1" applyBorder="1" applyAlignment="1">
      <alignment horizontal="center"/>
    </xf>
    <xf numFmtId="3" fontId="0" fillId="0" borderId="100" xfId="0" applyNumberFormat="1" applyFont="1" applyFill="1" applyBorder="1" applyAlignment="1">
      <alignment horizontal="center"/>
    </xf>
    <xf numFmtId="3" fontId="0" fillId="0" borderId="101" xfId="0" applyNumberFormat="1" applyFont="1" applyFill="1" applyBorder="1" applyAlignment="1">
      <alignment horizontal="center"/>
    </xf>
    <xf numFmtId="3" fontId="0" fillId="0" borderId="90" xfId="907" applyNumberFormat="1" applyFont="1" applyFill="1" applyBorder="1" applyAlignment="1">
      <alignment horizontal="center"/>
      <protection/>
    </xf>
    <xf numFmtId="3" fontId="0" fillId="0" borderId="100" xfId="0" applyNumberFormat="1" applyFont="1" applyFill="1" applyBorder="1" applyAlignment="1" applyProtection="1">
      <alignment horizontal="center"/>
      <protection/>
    </xf>
    <xf numFmtId="3" fontId="0" fillId="0" borderId="101" xfId="0" applyNumberFormat="1" applyFont="1" applyFill="1" applyBorder="1" applyAlignment="1" applyProtection="1">
      <alignment horizontal="center"/>
      <protection/>
    </xf>
    <xf numFmtId="3" fontId="0" fillId="0" borderId="102" xfId="0" applyNumberFormat="1" applyFont="1" applyFill="1" applyBorder="1" applyAlignment="1" applyProtection="1">
      <alignment horizontal="center"/>
      <protection/>
    </xf>
    <xf numFmtId="3" fontId="0" fillId="0" borderId="90" xfId="0" applyNumberFormat="1" applyFont="1" applyFill="1" applyBorder="1" applyAlignment="1" applyProtection="1">
      <alignment horizontal="center"/>
      <protection/>
    </xf>
    <xf numFmtId="3" fontId="0" fillId="59" borderId="77" xfId="0" applyNumberFormat="1" applyFont="1" applyFill="1" applyBorder="1" applyAlignment="1" applyProtection="1">
      <alignment horizontal="center"/>
      <protection/>
    </xf>
    <xf numFmtId="3" fontId="0" fillId="0" borderId="66" xfId="0" applyNumberFormat="1" applyFont="1" applyFill="1" applyBorder="1" applyAlignment="1" applyProtection="1">
      <alignment horizontal="center"/>
      <protection/>
    </xf>
    <xf numFmtId="3" fontId="0" fillId="0" borderId="68" xfId="0" applyNumberFormat="1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3" fontId="7" fillId="0" borderId="109" xfId="0" applyNumberFormat="1" applyFont="1" applyFill="1" applyBorder="1" applyAlignment="1">
      <alignment horizontal="center"/>
    </xf>
    <xf numFmtId="3" fontId="7" fillId="0" borderId="105" xfId="0" applyNumberFormat="1" applyFont="1" applyFill="1" applyBorder="1" applyAlignment="1">
      <alignment horizontal="center"/>
    </xf>
    <xf numFmtId="193" fontId="0" fillId="0" borderId="66" xfId="0" applyNumberFormat="1" applyFont="1" applyFill="1" applyBorder="1" applyAlignment="1">
      <alignment horizontal="center"/>
    </xf>
    <xf numFmtId="193" fontId="0" fillId="0" borderId="68" xfId="0" applyNumberFormat="1" applyFont="1" applyFill="1" applyBorder="1" applyAlignment="1">
      <alignment horizontal="center"/>
    </xf>
    <xf numFmtId="193" fontId="0" fillId="0" borderId="67" xfId="0" applyNumberFormat="1" applyFont="1" applyFill="1" applyBorder="1" applyAlignment="1">
      <alignment horizontal="center"/>
    </xf>
    <xf numFmtId="3" fontId="6" fillId="33" borderId="81" xfId="0" applyNumberFormat="1" applyFont="1" applyFill="1" applyBorder="1" applyAlignment="1">
      <alignment horizontal="center"/>
    </xf>
    <xf numFmtId="193" fontId="0" fillId="0" borderId="101" xfId="0" applyNumberFormat="1" applyFont="1" applyFill="1" applyBorder="1" applyAlignment="1">
      <alignment horizontal="center"/>
    </xf>
    <xf numFmtId="193" fontId="0" fillId="0" borderId="102" xfId="0" applyNumberFormat="1" applyFont="1" applyFill="1" applyBorder="1" applyAlignment="1">
      <alignment horizontal="center"/>
    </xf>
    <xf numFmtId="193" fontId="0" fillId="0" borderId="90" xfId="0" applyNumberFormat="1" applyFont="1" applyFill="1" applyBorder="1" applyAlignment="1">
      <alignment horizontal="center"/>
    </xf>
    <xf numFmtId="3" fontId="6" fillId="33" borderId="9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39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83" xfId="0" applyNumberFormat="1" applyFont="1" applyFill="1" applyBorder="1" applyAlignment="1">
      <alignment horizontal="center"/>
    </xf>
    <xf numFmtId="193" fontId="0" fillId="0" borderId="26" xfId="0" applyNumberFormat="1" applyFont="1" applyFill="1" applyBorder="1" applyAlignment="1">
      <alignment horizontal="center"/>
    </xf>
    <xf numFmtId="193" fontId="0" fillId="0" borderId="83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 wrapText="1"/>
    </xf>
    <xf numFmtId="3" fontId="0" fillId="0" borderId="83" xfId="0" applyNumberFormat="1" applyFont="1" applyFill="1" applyBorder="1" applyAlignment="1">
      <alignment horizontal="center" wrapText="1"/>
    </xf>
    <xf numFmtId="3" fontId="0" fillId="0" borderId="66" xfId="0" applyNumberFormat="1" applyFont="1" applyFill="1" applyBorder="1" applyAlignment="1">
      <alignment horizontal="center"/>
    </xf>
    <xf numFmtId="193" fontId="0" fillId="0" borderId="66" xfId="0" applyNumberFormat="1" applyFont="1" applyFill="1" applyBorder="1" applyAlignment="1">
      <alignment horizontal="center"/>
    </xf>
    <xf numFmtId="3" fontId="0" fillId="0" borderId="66" xfId="0" applyNumberFormat="1" applyFont="1" applyFill="1" applyBorder="1" applyAlignment="1">
      <alignment horizontal="center" wrapText="1"/>
    </xf>
    <xf numFmtId="1" fontId="2" fillId="0" borderId="110" xfId="931" applyNumberFormat="1" applyFont="1" applyBorder="1" applyAlignment="1">
      <alignment horizontal="centerContinuous" vertical="center"/>
    </xf>
    <xf numFmtId="3" fontId="0" fillId="0" borderId="70" xfId="0" applyNumberFormat="1" applyFont="1" applyBorder="1" applyAlignment="1">
      <alignment horizontal="center"/>
    </xf>
    <xf numFmtId="3" fontId="0" fillId="0" borderId="69" xfId="0" applyNumberFormat="1" applyFont="1" applyBorder="1" applyAlignment="1">
      <alignment horizontal="center"/>
    </xf>
    <xf numFmtId="3" fontId="0" fillId="0" borderId="111" xfId="0" applyNumberFormat="1" applyFont="1" applyBorder="1" applyAlignment="1">
      <alignment horizontal="center"/>
    </xf>
    <xf numFmtId="0" fontId="2" fillId="0" borderId="112" xfId="0" applyFont="1" applyBorder="1" applyAlignment="1">
      <alignment/>
    </xf>
    <xf numFmtId="3" fontId="0" fillId="0" borderId="5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0" fontId="72" fillId="0" borderId="0" xfId="370" applyFont="1" applyAlignment="1">
      <alignment/>
    </xf>
    <xf numFmtId="3" fontId="0" fillId="0" borderId="33" xfId="931" applyNumberFormat="1" applyFont="1" applyBorder="1" applyAlignment="1">
      <alignment horizontal="center"/>
    </xf>
    <xf numFmtId="0" fontId="2" fillId="0" borderId="55" xfId="0" applyFont="1" applyBorder="1" applyAlignment="1">
      <alignment horizontal="center" wrapText="1"/>
    </xf>
    <xf numFmtId="3" fontId="2" fillId="33" borderId="94" xfId="931" applyNumberFormat="1" applyFont="1" applyFill="1" applyBorder="1" applyAlignment="1">
      <alignment horizontal="center"/>
    </xf>
    <xf numFmtId="3" fontId="2" fillId="33" borderId="89" xfId="931" applyNumberFormat="1" applyFont="1" applyFill="1" applyBorder="1" applyAlignment="1">
      <alignment horizontal="center"/>
    </xf>
    <xf numFmtId="0" fontId="3" fillId="0" borderId="58" xfId="309" applyBorder="1" applyAlignment="1" applyProtection="1">
      <alignment horizontal="left" wrapText="1"/>
      <protection/>
    </xf>
    <xf numFmtId="0" fontId="3" fillId="0" borderId="113" xfId="309" applyBorder="1" applyAlignment="1" applyProtection="1">
      <alignment/>
      <protection/>
    </xf>
    <xf numFmtId="0" fontId="3" fillId="0" borderId="69" xfId="309" applyBorder="1" applyAlignment="1" applyProtection="1">
      <alignment/>
      <protection/>
    </xf>
    <xf numFmtId="0" fontId="20" fillId="0" borderId="0" xfId="0" applyFont="1" applyAlignment="1">
      <alignment horizontal="left"/>
    </xf>
    <xf numFmtId="0" fontId="3" fillId="0" borderId="58" xfId="309" applyBorder="1" applyAlignment="1" applyProtection="1">
      <alignment horizontal="left"/>
      <protection/>
    </xf>
    <xf numFmtId="0" fontId="3" fillId="0" borderId="114" xfId="309" applyBorder="1" applyAlignment="1" applyProtection="1">
      <alignment horizontal="left"/>
      <protection/>
    </xf>
    <xf numFmtId="0" fontId="3" fillId="0" borderId="115" xfId="309" applyBorder="1" applyAlignment="1" applyProtection="1">
      <alignment/>
      <protection/>
    </xf>
    <xf numFmtId="0" fontId="3" fillId="0" borderId="111" xfId="309" applyBorder="1" applyAlignment="1" applyProtection="1">
      <alignment/>
      <protection/>
    </xf>
    <xf numFmtId="0" fontId="2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3" fillId="0" borderId="58" xfId="309" applyBorder="1" applyAlignment="1" applyProtection="1">
      <alignment/>
      <protection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3" fontId="8" fillId="0" borderId="53" xfId="903" applyFont="1" applyFill="1" applyBorder="1" applyAlignment="1">
      <alignment horizontal="center" vertical="center" wrapText="1"/>
      <protection/>
    </xf>
    <xf numFmtId="3" fontId="8" fillId="0" borderId="54" xfId="903" applyFont="1" applyFill="1" applyBorder="1" applyAlignment="1">
      <alignment horizontal="center" vertical="center" wrapText="1"/>
      <protection/>
    </xf>
    <xf numFmtId="3" fontId="8" fillId="0" borderId="91" xfId="903" applyFont="1" applyFill="1" applyBorder="1" applyAlignment="1">
      <alignment horizontal="center" vertical="center" wrapText="1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3" fontId="8" fillId="0" borderId="101" xfId="903" applyFont="1" applyFill="1" applyBorder="1" applyAlignment="1">
      <alignment horizontal="center" vertical="center" wrapText="1"/>
      <protection/>
    </xf>
    <xf numFmtId="3" fontId="8" fillId="0" borderId="55" xfId="903" applyFont="1" applyFill="1" applyBorder="1" applyAlignment="1">
      <alignment horizontal="center" vertical="center" wrapText="1"/>
      <protection/>
    </xf>
    <xf numFmtId="3" fontId="8" fillId="0" borderId="102" xfId="903" applyFont="1" applyFill="1" applyBorder="1" applyAlignment="1">
      <alignment horizontal="center" vertical="center" wrapText="1"/>
      <protection/>
    </xf>
    <xf numFmtId="3" fontId="8" fillId="0" borderId="56" xfId="903" applyFont="1" applyFill="1" applyBorder="1" applyAlignment="1">
      <alignment horizontal="center" vertical="center" wrapText="1"/>
      <protection/>
    </xf>
    <xf numFmtId="3" fontId="8" fillId="0" borderId="90" xfId="903" applyFont="1" applyFill="1" applyBorder="1" applyAlignment="1">
      <alignment horizontal="center" vertical="center" wrapText="1"/>
      <protection/>
    </xf>
    <xf numFmtId="3" fontId="8" fillId="0" borderId="57" xfId="903" applyFont="1" applyFill="1" applyBorder="1" applyAlignment="1">
      <alignment horizontal="center" vertical="center" wrapText="1"/>
      <protection/>
    </xf>
    <xf numFmtId="3" fontId="8" fillId="0" borderId="79" xfId="903" applyFont="1" applyFill="1" applyBorder="1" applyAlignment="1">
      <alignment horizontal="center" vertical="center" wrapText="1"/>
      <protection/>
    </xf>
    <xf numFmtId="3" fontId="8" fillId="0" borderId="35" xfId="903" applyFont="1" applyFill="1" applyBorder="1" applyAlignment="1">
      <alignment horizontal="center" vertical="center" wrapText="1"/>
      <protection/>
    </xf>
    <xf numFmtId="3" fontId="8" fillId="0" borderId="80" xfId="903" applyFont="1" applyFill="1" applyBorder="1" applyAlignment="1">
      <alignment horizontal="center" vertical="center" wrapText="1"/>
      <protection/>
    </xf>
    <xf numFmtId="3" fontId="8" fillId="0" borderId="57" xfId="903" applyFont="1" applyFill="1" applyBorder="1" applyAlignment="1">
      <alignment horizontal="center" vertical="center" wrapText="1"/>
      <protection/>
    </xf>
    <xf numFmtId="0" fontId="6" fillId="0" borderId="119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20" fillId="33" borderId="122" xfId="0" applyFont="1" applyFill="1" applyBorder="1" applyAlignment="1">
      <alignment horizontal="center" vertical="center" wrapText="1"/>
    </xf>
    <xf numFmtId="0" fontId="20" fillId="33" borderId="123" xfId="0" applyFont="1" applyFill="1" applyBorder="1" applyAlignment="1">
      <alignment horizontal="center" vertical="center" wrapText="1"/>
    </xf>
    <xf numFmtId="0" fontId="20" fillId="33" borderId="49" xfId="0" applyFont="1" applyFill="1" applyBorder="1" applyAlignment="1">
      <alignment horizontal="center" vertical="center" wrapText="1"/>
    </xf>
    <xf numFmtId="0" fontId="20" fillId="33" borderId="63" xfId="0" applyFont="1" applyFill="1" applyBorder="1" applyAlignment="1">
      <alignment horizontal="center" vertical="center" wrapText="1"/>
    </xf>
    <xf numFmtId="3" fontId="8" fillId="0" borderId="35" xfId="903" applyFont="1" applyFill="1" applyBorder="1" applyAlignment="1">
      <alignment horizontal="center" vertical="center" wrapText="1"/>
      <protection/>
    </xf>
    <xf numFmtId="0" fontId="2" fillId="0" borderId="79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3" fontId="8" fillId="0" borderId="124" xfId="903" applyFont="1" applyFill="1" applyBorder="1" applyAlignment="1">
      <alignment horizontal="center" vertical="center" wrapText="1"/>
      <protection/>
    </xf>
    <xf numFmtId="3" fontId="8" fillId="0" borderId="125" xfId="903" applyFont="1" applyFill="1" applyBorder="1" applyAlignment="1">
      <alignment horizontal="center" vertical="center" wrapText="1"/>
      <protection/>
    </xf>
    <xf numFmtId="3" fontId="8" fillId="0" borderId="126" xfId="903" applyFont="1" applyFill="1" applyBorder="1" applyAlignment="1">
      <alignment horizontal="center" vertical="center" wrapText="1"/>
      <protection/>
    </xf>
    <xf numFmtId="0" fontId="2" fillId="0" borderId="49" xfId="0" applyFont="1" applyFill="1" applyBorder="1" applyAlignment="1">
      <alignment horizontal="center" vertical="center" wrapText="1"/>
    </xf>
    <xf numFmtId="3" fontId="8" fillId="0" borderId="33" xfId="903" applyFont="1" applyFill="1" applyBorder="1" applyAlignment="1">
      <alignment horizontal="center" vertical="center" wrapText="1"/>
      <protection/>
    </xf>
    <xf numFmtId="3" fontId="8" fillId="0" borderId="34" xfId="903" applyFont="1" applyFill="1" applyBorder="1" applyAlignment="1">
      <alignment horizontal="center" vertical="center" wrapText="1"/>
      <protection/>
    </xf>
    <xf numFmtId="0" fontId="2" fillId="0" borderId="10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3" fontId="8" fillId="0" borderId="131" xfId="903" applyFont="1" applyFill="1" applyBorder="1" applyAlignment="1">
      <alignment horizontal="center" vertical="center" wrapText="1"/>
      <protection/>
    </xf>
    <xf numFmtId="3" fontId="8" fillId="0" borderId="132" xfId="903" applyFont="1" applyFill="1" applyBorder="1" applyAlignment="1">
      <alignment horizontal="center" vertical="center" wrapText="1"/>
      <protection/>
    </xf>
    <xf numFmtId="3" fontId="8" fillId="0" borderId="133" xfId="903" applyFont="1" applyFill="1" applyBorder="1" applyAlignment="1">
      <alignment horizontal="center" vertical="center" wrapText="1"/>
      <protection/>
    </xf>
    <xf numFmtId="0" fontId="2" fillId="0" borderId="98" xfId="0" applyFont="1" applyFill="1" applyBorder="1" applyAlignment="1">
      <alignment horizontal="center" vertical="center" wrapText="1"/>
    </xf>
    <xf numFmtId="193" fontId="2" fillId="0" borderId="134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 horizontal="center" vertical="center"/>
    </xf>
    <xf numFmtId="193" fontId="2" fillId="0" borderId="135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119" xfId="906" applyNumberFormat="1" applyFont="1" applyFill="1" applyBorder="1" applyAlignment="1">
      <alignment horizontal="center" vertical="center" wrapText="1"/>
      <protection/>
    </xf>
    <xf numFmtId="3" fontId="2" fillId="0" borderId="120" xfId="906" applyNumberFormat="1" applyFont="1" applyFill="1" applyBorder="1" applyAlignment="1">
      <alignment horizontal="center" vertical="center" wrapText="1"/>
      <protection/>
    </xf>
    <xf numFmtId="3" fontId="2" fillId="0" borderId="121" xfId="906" applyNumberFormat="1" applyFont="1" applyFill="1" applyBorder="1" applyAlignment="1">
      <alignment horizontal="center" vertical="center" wrapText="1"/>
      <protection/>
    </xf>
    <xf numFmtId="0" fontId="2" fillId="33" borderId="136" xfId="0" applyFont="1" applyFill="1" applyBorder="1" applyAlignment="1">
      <alignment horizontal="center" vertical="center" wrapText="1"/>
    </xf>
    <xf numFmtId="0" fontId="2" fillId="33" borderId="104" xfId="0" applyFont="1" applyFill="1" applyBorder="1" applyAlignment="1">
      <alignment horizontal="center" vertical="center"/>
    </xf>
    <xf numFmtId="0" fontId="2" fillId="33" borderId="137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3" fontId="8" fillId="0" borderId="26" xfId="903" applyFont="1" applyFill="1" applyBorder="1" applyAlignment="1">
      <alignment horizontal="center"/>
      <protection/>
    </xf>
    <xf numFmtId="3" fontId="8" fillId="0" borderId="28" xfId="903" applyFont="1" applyFill="1" applyBorder="1" applyAlignment="1">
      <alignment horizontal="center"/>
      <protection/>
    </xf>
    <xf numFmtId="3" fontId="8" fillId="0" borderId="66" xfId="903" applyFont="1" applyFill="1" applyBorder="1" applyAlignment="1">
      <alignment horizontal="center"/>
      <protection/>
    </xf>
    <xf numFmtId="3" fontId="8" fillId="0" borderId="67" xfId="903" applyFont="1" applyFill="1" applyBorder="1" applyAlignment="1">
      <alignment horizontal="center"/>
      <protection/>
    </xf>
    <xf numFmtId="0" fontId="6" fillId="0" borderId="13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3" fontId="8" fillId="0" borderId="33" xfId="903" applyFont="1" applyFill="1" applyBorder="1" applyAlignment="1">
      <alignment horizontal="center"/>
      <protection/>
    </xf>
    <xf numFmtId="3" fontId="8" fillId="0" borderId="35" xfId="903" applyFont="1" applyFill="1" applyBorder="1" applyAlignment="1">
      <alignment horizontal="center"/>
      <protection/>
    </xf>
    <xf numFmtId="0" fontId="6" fillId="0" borderId="141" xfId="0" applyFont="1" applyBorder="1" applyAlignment="1">
      <alignment horizontal="center" vertical="center"/>
    </xf>
    <xf numFmtId="3" fontId="8" fillId="0" borderId="83" xfId="903" applyFont="1" applyFill="1" applyBorder="1" applyAlignment="1">
      <alignment horizontal="center"/>
      <protection/>
    </xf>
    <xf numFmtId="3" fontId="8" fillId="0" borderId="40" xfId="903" applyFont="1" applyFill="1" applyBorder="1" applyAlignment="1">
      <alignment horizontal="center"/>
      <protection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3" fontId="8" fillId="0" borderId="55" xfId="903" applyFont="1" applyFill="1" applyBorder="1" applyAlignment="1">
      <alignment horizontal="center"/>
      <protection/>
    </xf>
    <xf numFmtId="3" fontId="8" fillId="0" borderId="57" xfId="903" applyFont="1" applyFill="1" applyBorder="1" applyAlignment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3" fontId="8" fillId="0" borderId="101" xfId="903" applyFont="1" applyFill="1" applyBorder="1" applyAlignment="1">
      <alignment horizontal="center"/>
      <protection/>
    </xf>
    <xf numFmtId="3" fontId="8" fillId="0" borderId="90" xfId="903" applyFont="1" applyFill="1" applyBorder="1" applyAlignment="1">
      <alignment horizontal="center"/>
      <protection/>
    </xf>
    <xf numFmtId="3" fontId="12" fillId="0" borderId="0" xfId="903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4" fontId="10" fillId="7" borderId="134" xfId="903" applyNumberFormat="1" applyFont="1" applyFill="1" applyBorder="1" applyAlignment="1">
      <alignment horizontal="center" vertical="center" wrapText="1"/>
      <protection/>
    </xf>
    <xf numFmtId="4" fontId="10" fillId="7" borderId="0" xfId="903" applyNumberFormat="1" applyFont="1" applyFill="1" applyAlignment="1">
      <alignment horizontal="center" vertical="center" wrapText="1"/>
      <protection/>
    </xf>
    <xf numFmtId="4" fontId="10" fillId="7" borderId="0" xfId="903" applyNumberFormat="1" applyFont="1" applyFill="1" applyBorder="1" applyAlignment="1">
      <alignment horizontal="center" vertical="center" wrapText="1"/>
      <protection/>
    </xf>
    <xf numFmtId="3" fontId="8" fillId="0" borderId="26" xfId="276" applyNumberFormat="1" applyFont="1" applyFill="1" applyBorder="1" applyAlignment="1">
      <alignment horizontal="center"/>
    </xf>
    <xf numFmtId="3" fontId="8" fillId="0" borderId="28" xfId="276" applyNumberFormat="1" applyFont="1" applyFill="1" applyBorder="1" applyAlignment="1">
      <alignment horizontal="center"/>
    </xf>
    <xf numFmtId="0" fontId="6" fillId="0" borderId="143" xfId="0" applyFont="1" applyBorder="1" applyAlignment="1">
      <alignment horizontal="center"/>
    </xf>
    <xf numFmtId="0" fontId="6" fillId="0" borderId="144" xfId="0" applyFont="1" applyBorder="1" applyAlignment="1">
      <alignment horizontal="center"/>
    </xf>
    <xf numFmtId="0" fontId="6" fillId="0" borderId="145" xfId="0" applyFont="1" applyBorder="1" applyAlignment="1">
      <alignment horizontal="center"/>
    </xf>
    <xf numFmtId="0" fontId="6" fillId="0" borderId="146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3" fontId="8" fillId="0" borderId="61" xfId="903" applyFont="1" applyFill="1" applyBorder="1" applyAlignment="1">
      <alignment horizontal="center"/>
      <protection/>
    </xf>
    <xf numFmtId="3" fontId="8" fillId="0" borderId="148" xfId="903" applyFont="1" applyFill="1" applyBorder="1" applyAlignment="1">
      <alignment horizontal="center"/>
      <protection/>
    </xf>
    <xf numFmtId="3" fontId="8" fillId="0" borderId="149" xfId="903" applyFont="1" applyFill="1" applyBorder="1" applyAlignment="1">
      <alignment horizontal="center"/>
      <protection/>
    </xf>
    <xf numFmtId="3" fontId="8" fillId="0" borderId="150" xfId="903" applyFont="1" applyFill="1" applyBorder="1" applyAlignment="1">
      <alignment horizontal="center"/>
      <protection/>
    </xf>
    <xf numFmtId="0" fontId="2" fillId="0" borderId="138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horizontal="center" vertical="center"/>
    </xf>
    <xf numFmtId="3" fontId="8" fillId="0" borderId="60" xfId="903" applyFont="1" applyFill="1" applyBorder="1" applyAlignment="1">
      <alignment horizontal="center"/>
      <protection/>
    </xf>
    <xf numFmtId="3" fontId="8" fillId="0" borderId="151" xfId="903" applyFont="1" applyFill="1" applyBorder="1" applyAlignment="1">
      <alignment horizontal="center"/>
      <protection/>
    </xf>
    <xf numFmtId="3" fontId="8" fillId="0" borderId="61" xfId="276" applyNumberFormat="1" applyFont="1" applyFill="1" applyBorder="1" applyAlignment="1">
      <alignment horizontal="center"/>
    </xf>
    <xf numFmtId="3" fontId="8" fillId="0" borderId="148" xfId="276" applyNumberFormat="1" applyFont="1" applyFill="1" applyBorder="1" applyAlignment="1">
      <alignment horizontal="center"/>
    </xf>
    <xf numFmtId="0" fontId="2" fillId="0" borderId="141" xfId="0" applyFont="1" applyFill="1" applyBorder="1" applyAlignment="1">
      <alignment horizontal="center" vertical="center"/>
    </xf>
    <xf numFmtId="3" fontId="8" fillId="0" borderId="152" xfId="903" applyFont="1" applyFill="1" applyBorder="1" applyAlignment="1">
      <alignment horizontal="center"/>
      <protection/>
    </xf>
    <xf numFmtId="3" fontId="8" fillId="0" borderId="153" xfId="903" applyFont="1" applyFill="1" applyBorder="1" applyAlignment="1">
      <alignment horizontal="center"/>
      <protection/>
    </xf>
    <xf numFmtId="3" fontId="8" fillId="0" borderId="154" xfId="903" applyFont="1" applyFill="1" applyBorder="1" applyAlignment="1">
      <alignment horizontal="center"/>
      <protection/>
    </xf>
    <xf numFmtId="3" fontId="8" fillId="0" borderId="155" xfId="903" applyFont="1" applyFill="1" applyBorder="1" applyAlignment="1">
      <alignment horizontal="center"/>
      <protection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3" fontId="14" fillId="0" borderId="0" xfId="276" applyNumberFormat="1" applyFont="1" applyFill="1" applyBorder="1" applyAlignment="1">
      <alignment horizontal="left" wrapText="1"/>
    </xf>
    <xf numFmtId="3" fontId="8" fillId="0" borderId="28" xfId="903" applyFont="1" applyFill="1" applyBorder="1" applyAlignment="1" quotePrefix="1">
      <alignment horizontal="center"/>
      <protection/>
    </xf>
    <xf numFmtId="3" fontId="8" fillId="0" borderId="57" xfId="903" applyFont="1" applyFill="1" applyBorder="1" applyAlignment="1" quotePrefix="1">
      <alignment horizontal="center"/>
      <protection/>
    </xf>
    <xf numFmtId="0" fontId="2" fillId="0" borderId="143" xfId="0" applyFont="1" applyFill="1" applyBorder="1" applyAlignment="1">
      <alignment horizontal="center"/>
    </xf>
    <xf numFmtId="0" fontId="2" fillId="0" borderId="144" xfId="0" applyFont="1" applyFill="1" applyBorder="1" applyAlignment="1">
      <alignment horizontal="center"/>
    </xf>
    <xf numFmtId="0" fontId="2" fillId="0" borderId="145" xfId="0" applyFont="1" applyFill="1" applyBorder="1" applyAlignment="1">
      <alignment horizontal="center"/>
    </xf>
    <xf numFmtId="0" fontId="2" fillId="0" borderId="146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47" xfId="0" applyFont="1" applyFill="1" applyBorder="1" applyAlignment="1">
      <alignment horizontal="center" vertical="center" wrapText="1"/>
    </xf>
    <xf numFmtId="3" fontId="8" fillId="0" borderId="33" xfId="276" applyNumberFormat="1" applyFont="1" applyFill="1" applyBorder="1" applyAlignment="1">
      <alignment horizontal="center"/>
    </xf>
    <xf numFmtId="3" fontId="8" fillId="0" borderId="35" xfId="276" applyNumberFormat="1" applyFont="1" applyFill="1" applyBorder="1" applyAlignment="1">
      <alignment horizontal="center"/>
    </xf>
    <xf numFmtId="0" fontId="2" fillId="0" borderId="138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horizontal="center" vertical="center"/>
    </xf>
    <xf numFmtId="3" fontId="8" fillId="0" borderId="66" xfId="276" applyNumberFormat="1" applyFont="1" applyFill="1" applyBorder="1" applyAlignment="1">
      <alignment horizontal="center"/>
    </xf>
    <xf numFmtId="3" fontId="8" fillId="0" borderId="67" xfId="276" applyNumberFormat="1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" fillId="0" borderId="156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3" fontId="8" fillId="0" borderId="101" xfId="276" applyNumberFormat="1" applyFont="1" applyFill="1" applyBorder="1" applyAlignment="1">
      <alignment horizontal="center"/>
    </xf>
    <xf numFmtId="3" fontId="8" fillId="0" borderId="90" xfId="276" applyNumberFormat="1" applyFont="1" applyFill="1" applyBorder="1" applyAlignment="1">
      <alignment horizontal="center"/>
    </xf>
    <xf numFmtId="3" fontId="8" fillId="0" borderId="55" xfId="276" applyNumberFormat="1" applyFont="1" applyFill="1" applyBorder="1" applyAlignment="1">
      <alignment horizontal="center"/>
    </xf>
    <xf numFmtId="3" fontId="8" fillId="0" borderId="57" xfId="276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3" fontId="8" fillId="0" borderId="83" xfId="276" applyNumberFormat="1" applyFont="1" applyFill="1" applyBorder="1" applyAlignment="1">
      <alignment horizontal="center"/>
    </xf>
    <xf numFmtId="3" fontId="8" fillId="0" borderId="40" xfId="276" applyNumberFormat="1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 vertical="center"/>
    </xf>
    <xf numFmtId="0" fontId="3" fillId="0" borderId="157" xfId="309" applyFill="1" applyBorder="1" applyAlignment="1" applyProtection="1">
      <alignment horizontal="left"/>
      <protection/>
    </xf>
    <xf numFmtId="0" fontId="15" fillId="0" borderId="157" xfId="309" applyFont="1" applyFill="1" applyBorder="1" applyAlignment="1" applyProtection="1">
      <alignment horizontal="left"/>
      <protection/>
    </xf>
    <xf numFmtId="0" fontId="2" fillId="0" borderId="93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58" xfId="0" applyFont="1" applyFill="1" applyBorder="1" applyAlignment="1">
      <alignment horizontal="center"/>
    </xf>
    <xf numFmtId="0" fontId="2" fillId="0" borderId="159" xfId="0" applyFont="1" applyFill="1" applyBorder="1" applyAlignment="1">
      <alignment horizontal="center"/>
    </xf>
    <xf numFmtId="0" fontId="2" fillId="0" borderId="160" xfId="0" applyFont="1" applyFill="1" applyBorder="1" applyAlignment="1">
      <alignment horizontal="center"/>
    </xf>
    <xf numFmtId="3" fontId="8" fillId="0" borderId="29" xfId="903" applyFont="1" applyFill="1" applyBorder="1" applyAlignment="1">
      <alignment horizontal="center" vertical="center" wrapText="1"/>
      <protection/>
    </xf>
    <xf numFmtId="3" fontId="8" fillId="0" borderId="161" xfId="903" applyFont="1" applyFill="1" applyBorder="1" applyAlignment="1">
      <alignment horizontal="center" vertical="center" wrapText="1"/>
      <protection/>
    </xf>
    <xf numFmtId="0" fontId="25" fillId="42" borderId="104" xfId="0" applyNumberFormat="1" applyFont="1" applyFill="1" applyBorder="1" applyAlignment="1">
      <alignment horizontal="center" wrapText="1"/>
    </xf>
    <xf numFmtId="0" fontId="2" fillId="33" borderId="123" xfId="0" applyFont="1" applyFill="1" applyBorder="1" applyAlignment="1">
      <alignment horizontal="center" wrapText="1"/>
    </xf>
    <xf numFmtId="0" fontId="2" fillId="0" borderId="16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1" xfId="0" applyFont="1" applyFill="1" applyBorder="1" applyAlignment="1">
      <alignment horizontal="center" vertical="center" wrapText="1"/>
    </xf>
    <xf numFmtId="0" fontId="3" fillId="0" borderId="157" xfId="309" applyFont="1" applyFill="1" applyBorder="1" applyAlignment="1" applyProtection="1">
      <alignment horizontal="left"/>
      <protection/>
    </xf>
    <xf numFmtId="0" fontId="2" fillId="0" borderId="4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15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" fillId="0" borderId="158" xfId="0" applyFont="1" applyFill="1" applyBorder="1" applyAlignment="1">
      <alignment horizontal="center" wrapText="1"/>
    </xf>
    <xf numFmtId="0" fontId="2" fillId="0" borderId="159" xfId="0" applyFont="1" applyFill="1" applyBorder="1" applyAlignment="1">
      <alignment horizontal="center" wrapText="1"/>
    </xf>
    <xf numFmtId="0" fontId="2" fillId="0" borderId="160" xfId="0" applyFont="1" applyFill="1" applyBorder="1" applyAlignment="1">
      <alignment horizontal="center" wrapText="1"/>
    </xf>
    <xf numFmtId="0" fontId="2" fillId="0" borderId="146" xfId="0" applyFont="1" applyFill="1" applyBorder="1" applyAlignment="1">
      <alignment horizontal="center" vertical="center" wrapText="1"/>
    </xf>
    <xf numFmtId="0" fontId="2" fillId="0" borderId="147" xfId="0" applyFont="1" applyFill="1" applyBorder="1" applyAlignment="1">
      <alignment horizontal="center" vertical="center" wrapText="1"/>
    </xf>
    <xf numFmtId="0" fontId="2" fillId="0" borderId="143" xfId="0" applyFont="1" applyBorder="1" applyAlignment="1">
      <alignment horizontal="center"/>
    </xf>
    <xf numFmtId="0" fontId="2" fillId="0" borderId="144" xfId="0" applyFont="1" applyBorder="1" applyAlignment="1">
      <alignment horizontal="center"/>
    </xf>
    <xf numFmtId="0" fontId="2" fillId="0" borderId="145" xfId="0" applyFont="1" applyBorder="1" applyAlignment="1">
      <alignment horizontal="center"/>
    </xf>
    <xf numFmtId="0" fontId="2" fillId="0" borderId="146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147" xfId="0" applyFont="1" applyBorder="1" applyAlignment="1">
      <alignment horizontal="center" vertical="center" wrapText="1"/>
    </xf>
    <xf numFmtId="0" fontId="3" fillId="0" borderId="0" xfId="309" applyFont="1" applyFill="1" applyAlignment="1" applyProtection="1">
      <alignment horizontal="left"/>
      <protection/>
    </xf>
    <xf numFmtId="0" fontId="2" fillId="0" borderId="96" xfId="0" applyFont="1" applyBorder="1" applyAlignment="1">
      <alignment horizontal="center" textRotation="90"/>
    </xf>
    <xf numFmtId="0" fontId="2" fillId="0" borderId="112" xfId="0" applyFont="1" applyBorder="1" applyAlignment="1">
      <alignment horizontal="center" textRotation="90"/>
    </xf>
    <xf numFmtId="0" fontId="2" fillId="0" borderId="9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justify" wrapText="1"/>
    </xf>
    <xf numFmtId="0" fontId="22" fillId="0" borderId="0" xfId="0" applyFont="1" applyFill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2" fillId="0" borderId="124" xfId="0" applyNumberFormat="1" applyFont="1" applyBorder="1" applyAlignment="1">
      <alignment horizontal="center" vertical="center" wrapText="1"/>
    </xf>
    <xf numFmtId="0" fontId="2" fillId="0" borderId="125" xfId="0" applyNumberFormat="1" applyFont="1" applyBorder="1" applyAlignment="1">
      <alignment horizontal="center" vertical="center" wrapText="1"/>
    </xf>
    <xf numFmtId="0" fontId="2" fillId="0" borderId="110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17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2" fillId="0" borderId="23" xfId="0" applyFont="1" applyBorder="1" applyAlignment="1" quotePrefix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0" borderId="27" xfId="931" applyNumberFormat="1" applyFont="1" applyBorder="1" applyAlignment="1">
      <alignment horizontal="center" vertical="center" wrapText="1"/>
    </xf>
    <xf numFmtId="3" fontId="2" fillId="0" borderId="27" xfId="931" applyNumberFormat="1" applyFont="1" applyBorder="1" applyAlignment="1">
      <alignment horizontal="center" vertical="center"/>
    </xf>
    <xf numFmtId="3" fontId="2" fillId="0" borderId="41" xfId="931" applyNumberFormat="1" applyFont="1" applyBorder="1" applyAlignment="1">
      <alignment horizontal="center" vertical="center"/>
    </xf>
    <xf numFmtId="3" fontId="26" fillId="0" borderId="0" xfId="903" applyFont="1" applyAlignment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2" fillId="33" borderId="24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114" xfId="0" applyFont="1" applyFill="1" applyBorder="1" applyAlignment="1">
      <alignment horizontal="center"/>
    </xf>
    <xf numFmtId="0" fontId="2" fillId="0" borderId="112" xfId="0" applyFont="1" applyBorder="1" applyAlignment="1" quotePrefix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33" borderId="163" xfId="0" applyFont="1" applyFill="1" applyBorder="1" applyAlignment="1">
      <alignment horizontal="center"/>
    </xf>
    <xf numFmtId="0" fontId="2" fillId="33" borderId="8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42" borderId="24" xfId="0" applyFont="1" applyFill="1" applyBorder="1" applyAlignment="1">
      <alignment horizontal="center"/>
    </xf>
    <xf numFmtId="0" fontId="2" fillId="42" borderId="114" xfId="0" applyFont="1" applyFill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3" fontId="2" fillId="0" borderId="33" xfId="931" applyNumberFormat="1" applyFont="1" applyBorder="1" applyAlignment="1">
      <alignment horizontal="center" vertical="center" wrapText="1"/>
    </xf>
    <xf numFmtId="3" fontId="2" fillId="0" borderId="35" xfId="931" applyNumberFormat="1" applyFont="1" applyBorder="1" applyAlignment="1">
      <alignment horizontal="center" vertical="center"/>
    </xf>
    <xf numFmtId="3" fontId="2" fillId="0" borderId="47" xfId="931" applyNumberFormat="1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 wrapText="1"/>
    </xf>
    <xf numFmtId="0" fontId="2" fillId="0" borderId="33" xfId="0" applyFont="1" applyBorder="1" applyAlignment="1" quotePrefix="1">
      <alignment horizontal="center" vertical="center"/>
    </xf>
    <xf numFmtId="0" fontId="2" fillId="0" borderId="66" xfId="0" applyFont="1" applyBorder="1" applyAlignment="1" quotePrefix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159" xfId="0" applyFont="1" applyBorder="1" applyAlignment="1">
      <alignment horizontal="center"/>
    </xf>
    <xf numFmtId="3" fontId="8" fillId="0" borderId="0" xfId="903" applyFont="1" applyFill="1" applyAlignment="1">
      <alignment horizontal="left" wrapText="1"/>
      <protection/>
    </xf>
    <xf numFmtId="3" fontId="8" fillId="0" borderId="122" xfId="903" applyFont="1" applyBorder="1" applyAlignment="1">
      <alignment horizontal="center" wrapText="1"/>
      <protection/>
    </xf>
    <xf numFmtId="3" fontId="8" fillId="0" borderId="123" xfId="903" applyFont="1" applyBorder="1" applyAlignment="1">
      <alignment horizontal="center" wrapText="1"/>
      <protection/>
    </xf>
    <xf numFmtId="3" fontId="8" fillId="0" borderId="125" xfId="903" applyFont="1" applyBorder="1" applyAlignment="1">
      <alignment horizontal="center" wrapText="1"/>
      <protection/>
    </xf>
    <xf numFmtId="3" fontId="8" fillId="0" borderId="0" xfId="903" applyFont="1" applyBorder="1" applyAlignment="1">
      <alignment horizontal="center" wrapText="1"/>
      <protection/>
    </xf>
    <xf numFmtId="3" fontId="8" fillId="0" borderId="119" xfId="903" applyFont="1" applyBorder="1" applyAlignment="1">
      <alignment horizontal="center" wrapText="1"/>
      <protection/>
    </xf>
    <xf numFmtId="3" fontId="8" fillId="0" borderId="120" xfId="903" applyFont="1" applyBorder="1" applyAlignment="1">
      <alignment horizontal="center" wrapText="1"/>
      <protection/>
    </xf>
    <xf numFmtId="3" fontId="8" fillId="0" borderId="121" xfId="903" applyFont="1" applyBorder="1" applyAlignment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3" fontId="8" fillId="0" borderId="53" xfId="903" applyFont="1" applyBorder="1" applyAlignment="1">
      <alignment horizontal="center" wrapText="1"/>
      <protection/>
    </xf>
    <xf numFmtId="3" fontId="8" fillId="0" borderId="54" xfId="903" applyFont="1" applyBorder="1" applyAlignment="1">
      <alignment horizontal="center" wrapText="1"/>
      <protection/>
    </xf>
    <xf numFmtId="3" fontId="8" fillId="0" borderId="91" xfId="903" applyFont="1" applyBorder="1" applyAlignment="1">
      <alignment horizontal="center" wrapText="1"/>
      <protection/>
    </xf>
    <xf numFmtId="3" fontId="8" fillId="0" borderId="0" xfId="903" applyFont="1" applyFill="1" applyBorder="1" applyAlignment="1">
      <alignment horizontal="left" wrapText="1"/>
      <protection/>
    </xf>
    <xf numFmtId="1" fontId="8" fillId="0" borderId="159" xfId="276" applyNumberFormat="1" applyFont="1" applyBorder="1" applyAlignment="1">
      <alignment horizontal="center"/>
    </xf>
    <xf numFmtId="3" fontId="8" fillId="0" borderId="143" xfId="903" applyFont="1" applyBorder="1" applyAlignment="1">
      <alignment horizontal="center" wrapText="1"/>
      <protection/>
    </xf>
    <xf numFmtId="3" fontId="8" fillId="0" borderId="144" xfId="903" applyFont="1" applyBorder="1" applyAlignment="1">
      <alignment horizontal="center" wrapText="1"/>
      <protection/>
    </xf>
    <xf numFmtId="3" fontId="8" fillId="0" borderId="145" xfId="903" applyFont="1" applyBorder="1" applyAlignment="1">
      <alignment horizontal="center" wrapText="1"/>
      <protection/>
    </xf>
    <xf numFmtId="3" fontId="8" fillId="0" borderId="146" xfId="903" applyFont="1" applyBorder="1" applyAlignment="1">
      <alignment horizontal="center" vertical="center" wrapText="1"/>
      <protection/>
    </xf>
    <xf numFmtId="3" fontId="8" fillId="0" borderId="120" xfId="903" applyFont="1" applyBorder="1" applyAlignment="1">
      <alignment horizontal="center" vertical="center"/>
      <protection/>
    </xf>
    <xf numFmtId="3" fontId="8" fillId="0" borderId="147" xfId="903" applyFont="1" applyBorder="1" applyAlignment="1">
      <alignment horizontal="center" vertical="center"/>
      <protection/>
    </xf>
    <xf numFmtId="3" fontId="8" fillId="0" borderId="138" xfId="903" applyFont="1" applyBorder="1" applyAlignment="1">
      <alignment horizontal="center" wrapText="1"/>
      <protection/>
    </xf>
    <xf numFmtId="3" fontId="8" fillId="0" borderId="129" xfId="903" applyFont="1" applyBorder="1" applyAlignment="1">
      <alignment horizontal="center" wrapText="1"/>
      <protection/>
    </xf>
    <xf numFmtId="3" fontId="8" fillId="0" borderId="124" xfId="903" applyFont="1" applyBorder="1" applyAlignment="1">
      <alignment horizontal="center" vertical="center" wrapText="1"/>
      <protection/>
    </xf>
    <xf numFmtId="0" fontId="0" fillId="0" borderId="125" xfId="0" applyFont="1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3" fontId="14" fillId="0" borderId="136" xfId="903" applyFont="1" applyBorder="1" applyAlignment="1">
      <alignment horizontal="center" vertical="center" wrapText="1"/>
      <protection/>
    </xf>
    <xf numFmtId="3" fontId="14" fillId="0" borderId="104" xfId="903" applyFont="1" applyBorder="1" applyAlignment="1">
      <alignment horizontal="center" vertical="center" wrapText="1"/>
      <protection/>
    </xf>
    <xf numFmtId="3" fontId="14" fillId="0" borderId="105" xfId="903" applyFont="1" applyBorder="1" applyAlignment="1">
      <alignment horizontal="center" vertical="center" wrapText="1"/>
      <protection/>
    </xf>
    <xf numFmtId="1" fontId="2" fillId="0" borderId="73" xfId="931" applyNumberFormat="1" applyFont="1" applyBorder="1" applyAlignment="1">
      <alignment horizontal="center" vertical="center"/>
    </xf>
    <xf numFmtId="1" fontId="2" fillId="0" borderId="74" xfId="931" applyNumberFormat="1" applyFont="1" applyBorder="1" applyAlignment="1">
      <alignment horizontal="center" vertical="center"/>
    </xf>
    <xf numFmtId="1" fontId="2" fillId="0" borderId="142" xfId="931" applyNumberFormat="1" applyFont="1" applyBorder="1" applyAlignment="1">
      <alignment horizontal="center" vertical="center"/>
    </xf>
    <xf numFmtId="1" fontId="2" fillId="0" borderId="74" xfId="931" applyNumberFormat="1" applyFont="1" applyBorder="1" applyAlignment="1">
      <alignment horizontal="center" vertical="center"/>
    </xf>
    <xf numFmtId="1" fontId="2" fillId="0" borderId="142" xfId="931" applyNumberFormat="1" applyFont="1" applyBorder="1" applyAlignment="1">
      <alignment horizontal="center" vertical="center"/>
    </xf>
    <xf numFmtId="1" fontId="2" fillId="0" borderId="138" xfId="931" applyNumberFormat="1" applyFont="1" applyBorder="1" applyAlignment="1">
      <alignment horizontal="center" vertical="center"/>
    </xf>
    <xf numFmtId="1" fontId="2" fillId="0" borderId="139" xfId="931" applyNumberFormat="1" applyFont="1" applyBorder="1" applyAlignment="1">
      <alignment horizontal="center" vertical="center"/>
    </xf>
    <xf numFmtId="1" fontId="2" fillId="0" borderId="140" xfId="931" applyNumberFormat="1" applyFont="1" applyBorder="1" applyAlignment="1">
      <alignment horizontal="center" vertical="center"/>
    </xf>
    <xf numFmtId="1" fontId="2" fillId="0" borderId="141" xfId="931" applyNumberFormat="1" applyFont="1" applyBorder="1" applyAlignment="1">
      <alignment horizontal="center" vertical="center"/>
    </xf>
    <xf numFmtId="1" fontId="2" fillId="0" borderId="156" xfId="931" applyNumberFormat="1" applyFont="1" applyBorder="1" applyAlignment="1">
      <alignment horizontal="center" vertical="center"/>
    </xf>
    <xf numFmtId="1" fontId="2" fillId="0" borderId="75" xfId="93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1" fontId="2" fillId="0" borderId="164" xfId="931" applyNumberFormat="1" applyFont="1" applyBorder="1" applyAlignment="1">
      <alignment horizontal="center" vertical="center"/>
    </xf>
    <xf numFmtId="1" fontId="2" fillId="0" borderId="165" xfId="931" applyNumberFormat="1" applyFont="1" applyBorder="1" applyAlignment="1">
      <alignment horizontal="center" vertical="center"/>
    </xf>
    <xf numFmtId="1" fontId="2" fillId="0" borderId="166" xfId="931" applyNumberFormat="1" applyFont="1" applyBorder="1" applyAlignment="1">
      <alignment horizontal="center" vertical="center"/>
    </xf>
    <xf numFmtId="1" fontId="2" fillId="0" borderId="167" xfId="931" applyNumberFormat="1" applyFont="1" applyBorder="1" applyAlignment="1">
      <alignment horizontal="center" vertical="center"/>
    </xf>
    <xf numFmtId="1" fontId="2" fillId="0" borderId="73" xfId="931" applyNumberFormat="1" applyFont="1" applyBorder="1" applyAlignment="1">
      <alignment horizontal="center" vertical="center"/>
    </xf>
    <xf numFmtId="1" fontId="2" fillId="0" borderId="84" xfId="931" applyNumberFormat="1" applyFont="1" applyBorder="1" applyAlignment="1">
      <alignment horizontal="center" vertical="center"/>
    </xf>
    <xf numFmtId="0" fontId="2" fillId="0" borderId="143" xfId="0" applyFont="1" applyBorder="1" applyAlignment="1">
      <alignment horizontal="center" wrapText="1"/>
    </xf>
    <xf numFmtId="0" fontId="2" fillId="0" borderId="144" xfId="0" applyFont="1" applyBorder="1" applyAlignment="1">
      <alignment horizontal="center" wrapText="1"/>
    </xf>
    <xf numFmtId="0" fontId="2" fillId="0" borderId="145" xfId="0" applyFont="1" applyBorder="1" applyAlignment="1">
      <alignment horizont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68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75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0" fillId="0" borderId="159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58" xfId="0" applyFont="1" applyBorder="1" applyAlignment="1">
      <alignment horizontal="center"/>
    </xf>
    <xf numFmtId="0" fontId="2" fillId="0" borderId="159" xfId="0" applyFont="1" applyBorder="1" applyAlignment="1">
      <alignment horizontal="center"/>
    </xf>
    <xf numFmtId="0" fontId="2" fillId="0" borderId="160" xfId="0" applyFont="1" applyBorder="1" applyAlignment="1">
      <alignment horizontal="center"/>
    </xf>
    <xf numFmtId="0" fontId="2" fillId="0" borderId="146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0" fillId="0" borderId="120" xfId="0" applyFont="1" applyBorder="1" applyAlignment="1">
      <alignment horizontal="center" vertical="center" wrapText="1"/>
    </xf>
    <xf numFmtId="0" fontId="0" fillId="0" borderId="147" xfId="0" applyFont="1" applyBorder="1" applyAlignment="1">
      <alignment horizontal="center" vertical="center" wrapText="1"/>
    </xf>
    <xf numFmtId="0" fontId="5" fillId="0" borderId="159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/>
    </xf>
    <xf numFmtId="0" fontId="0" fillId="0" borderId="159" xfId="0" applyBorder="1" applyAlignment="1">
      <alignment horizontal="center"/>
    </xf>
    <xf numFmtId="0" fontId="0" fillId="0" borderId="159" xfId="0" applyFont="1" applyBorder="1" applyAlignment="1">
      <alignment horizontal="center"/>
    </xf>
    <xf numFmtId="0" fontId="2" fillId="0" borderId="10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/>
    </xf>
    <xf numFmtId="0" fontId="2" fillId="0" borderId="169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0" fontId="2" fillId="0" borderId="170" xfId="0" applyFont="1" applyBorder="1" applyAlignment="1">
      <alignment horizontal="center" vertical="center" wrapText="1"/>
    </xf>
    <xf numFmtId="0" fontId="2" fillId="0" borderId="171" xfId="0" applyFont="1" applyBorder="1" applyAlignment="1">
      <alignment horizontal="center"/>
    </xf>
    <xf numFmtId="0" fontId="2" fillId="0" borderId="172" xfId="0" applyFont="1" applyBorder="1" applyAlignment="1">
      <alignment horizontal="center"/>
    </xf>
    <xf numFmtId="0" fontId="2" fillId="0" borderId="173" xfId="0" applyFont="1" applyBorder="1" applyAlignment="1">
      <alignment horizontal="center"/>
    </xf>
    <xf numFmtId="0" fontId="2" fillId="0" borderId="174" xfId="0" applyFont="1" applyBorder="1" applyAlignment="1">
      <alignment horizontal="center"/>
    </xf>
    <xf numFmtId="0" fontId="2" fillId="0" borderId="96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71" xfId="0" applyFont="1" applyBorder="1" applyAlignment="1">
      <alignment horizontal="center"/>
    </xf>
    <xf numFmtId="0" fontId="2" fillId="0" borderId="172" xfId="0" applyFont="1" applyBorder="1" applyAlignment="1">
      <alignment horizontal="center"/>
    </xf>
    <xf numFmtId="0" fontId="2" fillId="0" borderId="174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75" xfId="0" applyFont="1" applyBorder="1" applyAlignment="1">
      <alignment horizontal="center" vertical="center" wrapText="1"/>
    </xf>
  </cellXfs>
  <cellStyles count="971">
    <cellStyle name="Normal" xfId="0"/>
    <cellStyle name="%20 - Vurgu1" xfId="15"/>
    <cellStyle name="%20 - Vurgu1 10" xfId="16"/>
    <cellStyle name="%20 - Vurgu1 2" xfId="17"/>
    <cellStyle name="%20 - Vurgu1 2 2" xfId="18"/>
    <cellStyle name="%20 - Vurgu1 2 3" xfId="19"/>
    <cellStyle name="%20 - Vurgu1 2_25.İL-EMOD-Öncelikli Yaşam" xfId="20"/>
    <cellStyle name="%20 - Vurgu1 3" xfId="21"/>
    <cellStyle name="%20 - Vurgu1 3 2" xfId="22"/>
    <cellStyle name="%20 - Vurgu1 3 3" xfId="23"/>
    <cellStyle name="%20 - Vurgu1 4" xfId="24"/>
    <cellStyle name="%20 - Vurgu1 4 2" xfId="25"/>
    <cellStyle name="%20 - Vurgu1 4 3" xfId="26"/>
    <cellStyle name="%20 - Vurgu1 5" xfId="27"/>
    <cellStyle name="%20 - Vurgu1 6" xfId="28"/>
    <cellStyle name="%20 - Vurgu1 7" xfId="29"/>
    <cellStyle name="%20 - Vurgu1 8" xfId="30"/>
    <cellStyle name="%20 - Vurgu1 9" xfId="31"/>
    <cellStyle name="%20 - Vurgu2" xfId="32"/>
    <cellStyle name="%20 - Vurgu2 10" xfId="33"/>
    <cellStyle name="%20 - Vurgu2 2" xfId="34"/>
    <cellStyle name="%20 - Vurgu2 2 2" xfId="35"/>
    <cellStyle name="%20 - Vurgu2 2 3" xfId="36"/>
    <cellStyle name="%20 - Vurgu2 2_25.İL-EMOD-Öncelikli Yaşam" xfId="37"/>
    <cellStyle name="%20 - Vurgu2 3" xfId="38"/>
    <cellStyle name="%20 - Vurgu2 3 2" xfId="39"/>
    <cellStyle name="%20 - Vurgu2 3 3" xfId="40"/>
    <cellStyle name="%20 - Vurgu2 4" xfId="41"/>
    <cellStyle name="%20 - Vurgu2 4 2" xfId="42"/>
    <cellStyle name="%20 - Vurgu2 4 3" xfId="43"/>
    <cellStyle name="%20 - Vurgu2 5" xfId="44"/>
    <cellStyle name="%20 - Vurgu2 6" xfId="45"/>
    <cellStyle name="%20 - Vurgu2 7" xfId="46"/>
    <cellStyle name="%20 - Vurgu2 8" xfId="47"/>
    <cellStyle name="%20 - Vurgu2 9" xfId="48"/>
    <cellStyle name="%20 - Vurgu3" xfId="49"/>
    <cellStyle name="%20 - Vurgu3 10" xfId="50"/>
    <cellStyle name="%20 - Vurgu3 2" xfId="51"/>
    <cellStyle name="%20 - Vurgu3 2 2" xfId="52"/>
    <cellStyle name="%20 - Vurgu3 2 3" xfId="53"/>
    <cellStyle name="%20 - Vurgu3 2_25.İL-EMOD-Öncelikli Yaşam" xfId="54"/>
    <cellStyle name="%20 - Vurgu3 3" xfId="55"/>
    <cellStyle name="%20 - Vurgu3 3 2" xfId="56"/>
    <cellStyle name="%20 - Vurgu3 3 3" xfId="57"/>
    <cellStyle name="%20 - Vurgu3 4" xfId="58"/>
    <cellStyle name="%20 - Vurgu3 4 2" xfId="59"/>
    <cellStyle name="%20 - Vurgu3 4 3" xfId="60"/>
    <cellStyle name="%20 - Vurgu3 5" xfId="61"/>
    <cellStyle name="%20 - Vurgu3 6" xfId="62"/>
    <cellStyle name="%20 - Vurgu3 7" xfId="63"/>
    <cellStyle name="%20 - Vurgu3 8" xfId="64"/>
    <cellStyle name="%20 - Vurgu3 9" xfId="65"/>
    <cellStyle name="%20 - Vurgu4" xfId="66"/>
    <cellStyle name="%20 - Vurgu4 10" xfId="67"/>
    <cellStyle name="%20 - Vurgu4 2" xfId="68"/>
    <cellStyle name="%20 - Vurgu4 2 2" xfId="69"/>
    <cellStyle name="%20 - Vurgu4 2 3" xfId="70"/>
    <cellStyle name="%20 - Vurgu4 2_25.İL-EMOD-Öncelikli Yaşam" xfId="71"/>
    <cellStyle name="%20 - Vurgu4 3" xfId="72"/>
    <cellStyle name="%20 - Vurgu4 3 2" xfId="73"/>
    <cellStyle name="%20 - Vurgu4 3 3" xfId="74"/>
    <cellStyle name="%20 - Vurgu4 4" xfId="75"/>
    <cellStyle name="%20 - Vurgu4 4 2" xfId="76"/>
    <cellStyle name="%20 - Vurgu4 4 3" xfId="77"/>
    <cellStyle name="%20 - Vurgu4 5" xfId="78"/>
    <cellStyle name="%20 - Vurgu4 6" xfId="79"/>
    <cellStyle name="%20 - Vurgu4 7" xfId="80"/>
    <cellStyle name="%20 - Vurgu4 8" xfId="81"/>
    <cellStyle name="%20 - Vurgu4 9" xfId="82"/>
    <cellStyle name="%20 - Vurgu5" xfId="83"/>
    <cellStyle name="%20 - Vurgu5 10" xfId="84"/>
    <cellStyle name="%20 - Vurgu5 2" xfId="85"/>
    <cellStyle name="%20 - Vurgu5 2 2" xfId="86"/>
    <cellStyle name="%20 - Vurgu5 2 3" xfId="87"/>
    <cellStyle name="%20 - Vurgu5 2_25.İL-EMOD-Öncelikli Yaşam" xfId="88"/>
    <cellStyle name="%20 - Vurgu5 3" xfId="89"/>
    <cellStyle name="%20 - Vurgu5 3 2" xfId="90"/>
    <cellStyle name="%20 - Vurgu5 3 3" xfId="91"/>
    <cellStyle name="%20 - Vurgu5 4" xfId="92"/>
    <cellStyle name="%20 - Vurgu5 4 2" xfId="93"/>
    <cellStyle name="%20 - Vurgu5 4 3" xfId="94"/>
    <cellStyle name="%20 - Vurgu5 5" xfId="95"/>
    <cellStyle name="%20 - Vurgu5 6" xfId="96"/>
    <cellStyle name="%20 - Vurgu5 7" xfId="97"/>
    <cellStyle name="%20 - Vurgu5 8" xfId="98"/>
    <cellStyle name="%20 - Vurgu5 9" xfId="99"/>
    <cellStyle name="%20 - Vurgu6" xfId="100"/>
    <cellStyle name="%20 - Vurgu6 10" xfId="101"/>
    <cellStyle name="%20 - Vurgu6 2" xfId="102"/>
    <cellStyle name="%20 - Vurgu6 2 2" xfId="103"/>
    <cellStyle name="%20 - Vurgu6 2 3" xfId="104"/>
    <cellStyle name="%20 - Vurgu6 2_25.İL-EMOD-Öncelikli Yaşam" xfId="105"/>
    <cellStyle name="%20 - Vurgu6 3" xfId="106"/>
    <cellStyle name="%20 - Vurgu6 3 2" xfId="107"/>
    <cellStyle name="%20 - Vurgu6 3 3" xfId="108"/>
    <cellStyle name="%20 - Vurgu6 4" xfId="109"/>
    <cellStyle name="%20 - Vurgu6 4 2" xfId="110"/>
    <cellStyle name="%20 - Vurgu6 4 3" xfId="111"/>
    <cellStyle name="%20 - Vurgu6 5" xfId="112"/>
    <cellStyle name="%20 - Vurgu6 6" xfId="113"/>
    <cellStyle name="%20 - Vurgu6 7" xfId="114"/>
    <cellStyle name="%20 - Vurgu6 8" xfId="115"/>
    <cellStyle name="%20 - Vurgu6 9" xfId="116"/>
    <cellStyle name="%40 - Vurgu1" xfId="117"/>
    <cellStyle name="%40 - Vurgu1 10" xfId="118"/>
    <cellStyle name="%40 - Vurgu1 2" xfId="119"/>
    <cellStyle name="%40 - Vurgu1 2 2" xfId="120"/>
    <cellStyle name="%40 - Vurgu1 2 3" xfId="121"/>
    <cellStyle name="%40 - Vurgu1 2_25.İL-EMOD-Öncelikli Yaşam" xfId="122"/>
    <cellStyle name="%40 - Vurgu1 3" xfId="123"/>
    <cellStyle name="%40 - Vurgu1 3 2" xfId="124"/>
    <cellStyle name="%40 - Vurgu1 3 3" xfId="125"/>
    <cellStyle name="%40 - Vurgu1 4" xfId="126"/>
    <cellStyle name="%40 - Vurgu1 4 2" xfId="127"/>
    <cellStyle name="%40 - Vurgu1 4 3" xfId="128"/>
    <cellStyle name="%40 - Vurgu1 5" xfId="129"/>
    <cellStyle name="%40 - Vurgu1 6" xfId="130"/>
    <cellStyle name="%40 - Vurgu1 7" xfId="131"/>
    <cellStyle name="%40 - Vurgu1 8" xfId="132"/>
    <cellStyle name="%40 - Vurgu1 9" xfId="133"/>
    <cellStyle name="%40 - Vurgu2" xfId="134"/>
    <cellStyle name="%40 - Vurgu2 2" xfId="135"/>
    <cellStyle name="%40 - Vurgu2 2 2" xfId="136"/>
    <cellStyle name="%40 - Vurgu2 2 3" xfId="137"/>
    <cellStyle name="%40 - Vurgu2 2_25.İL-EMOD-Öncelikli Yaşam" xfId="138"/>
    <cellStyle name="%40 - Vurgu2 3" xfId="139"/>
    <cellStyle name="%40 - Vurgu2 3 2" xfId="140"/>
    <cellStyle name="%40 - Vurgu2 3 3" xfId="141"/>
    <cellStyle name="%40 - Vurgu2 4" xfId="142"/>
    <cellStyle name="%40 - Vurgu2 4 2" xfId="143"/>
    <cellStyle name="%40 - Vurgu2 4 3" xfId="144"/>
    <cellStyle name="%40 - Vurgu3" xfId="145"/>
    <cellStyle name="%40 - Vurgu3 10" xfId="146"/>
    <cellStyle name="%40 - Vurgu3 2" xfId="147"/>
    <cellStyle name="%40 - Vurgu3 2 2" xfId="148"/>
    <cellStyle name="%40 - Vurgu3 2 3" xfId="149"/>
    <cellStyle name="%40 - Vurgu3 2_25.İL-EMOD-Öncelikli Yaşam" xfId="150"/>
    <cellStyle name="%40 - Vurgu3 3" xfId="151"/>
    <cellStyle name="%40 - Vurgu3 3 2" xfId="152"/>
    <cellStyle name="%40 - Vurgu3 3 3" xfId="153"/>
    <cellStyle name="%40 - Vurgu3 4" xfId="154"/>
    <cellStyle name="%40 - Vurgu3 4 2" xfId="155"/>
    <cellStyle name="%40 - Vurgu3 4 3" xfId="156"/>
    <cellStyle name="%40 - Vurgu3 5" xfId="157"/>
    <cellStyle name="%40 - Vurgu3 6" xfId="158"/>
    <cellStyle name="%40 - Vurgu3 7" xfId="159"/>
    <cellStyle name="%40 - Vurgu3 8" xfId="160"/>
    <cellStyle name="%40 - Vurgu3 9" xfId="161"/>
    <cellStyle name="%40 - Vurgu4" xfId="162"/>
    <cellStyle name="%40 - Vurgu4 10" xfId="163"/>
    <cellStyle name="%40 - Vurgu4 2" xfId="164"/>
    <cellStyle name="%40 - Vurgu4 2 2" xfId="165"/>
    <cellStyle name="%40 - Vurgu4 2 3" xfId="166"/>
    <cellStyle name="%40 - Vurgu4 2_25.İL-EMOD-Öncelikli Yaşam" xfId="167"/>
    <cellStyle name="%40 - Vurgu4 3" xfId="168"/>
    <cellStyle name="%40 - Vurgu4 3 2" xfId="169"/>
    <cellStyle name="%40 - Vurgu4 3 3" xfId="170"/>
    <cellStyle name="%40 - Vurgu4 4" xfId="171"/>
    <cellStyle name="%40 - Vurgu4 4 2" xfId="172"/>
    <cellStyle name="%40 - Vurgu4 4 3" xfId="173"/>
    <cellStyle name="%40 - Vurgu4 5" xfId="174"/>
    <cellStyle name="%40 - Vurgu4 6" xfId="175"/>
    <cellStyle name="%40 - Vurgu4 7" xfId="176"/>
    <cellStyle name="%40 - Vurgu4 8" xfId="177"/>
    <cellStyle name="%40 - Vurgu4 9" xfId="178"/>
    <cellStyle name="%40 - Vurgu5" xfId="179"/>
    <cellStyle name="%40 - Vurgu5 10" xfId="180"/>
    <cellStyle name="%40 - Vurgu5 2" xfId="181"/>
    <cellStyle name="%40 - Vurgu5 2 2" xfId="182"/>
    <cellStyle name="%40 - Vurgu5 2 3" xfId="183"/>
    <cellStyle name="%40 - Vurgu5 2_25.İL-EMOD-Öncelikli Yaşam" xfId="184"/>
    <cellStyle name="%40 - Vurgu5 3" xfId="185"/>
    <cellStyle name="%40 - Vurgu5 3 2" xfId="186"/>
    <cellStyle name="%40 - Vurgu5 3 3" xfId="187"/>
    <cellStyle name="%40 - Vurgu5 4" xfId="188"/>
    <cellStyle name="%40 - Vurgu5 4 2" xfId="189"/>
    <cellStyle name="%40 - Vurgu5 4 3" xfId="190"/>
    <cellStyle name="%40 - Vurgu5 5" xfId="191"/>
    <cellStyle name="%40 - Vurgu5 6" xfId="192"/>
    <cellStyle name="%40 - Vurgu5 7" xfId="193"/>
    <cellStyle name="%40 - Vurgu5 8" xfId="194"/>
    <cellStyle name="%40 - Vurgu5 9" xfId="195"/>
    <cellStyle name="%40 - Vurgu6" xfId="196"/>
    <cellStyle name="%40 - Vurgu6 10" xfId="197"/>
    <cellStyle name="%40 - Vurgu6 2" xfId="198"/>
    <cellStyle name="%40 - Vurgu6 2 2" xfId="199"/>
    <cellStyle name="%40 - Vurgu6 2 3" xfId="200"/>
    <cellStyle name="%40 - Vurgu6 2_25.İL-EMOD-Öncelikli Yaşam" xfId="201"/>
    <cellStyle name="%40 - Vurgu6 3" xfId="202"/>
    <cellStyle name="%40 - Vurgu6 3 2" xfId="203"/>
    <cellStyle name="%40 - Vurgu6 3 3" xfId="204"/>
    <cellStyle name="%40 - Vurgu6 4" xfId="205"/>
    <cellStyle name="%40 - Vurgu6 4 2" xfId="206"/>
    <cellStyle name="%40 - Vurgu6 4 3" xfId="207"/>
    <cellStyle name="%40 - Vurgu6 5" xfId="208"/>
    <cellStyle name="%40 - Vurgu6 6" xfId="209"/>
    <cellStyle name="%40 - Vurgu6 7" xfId="210"/>
    <cellStyle name="%40 - Vurgu6 8" xfId="211"/>
    <cellStyle name="%40 - Vurgu6 9" xfId="212"/>
    <cellStyle name="%60 - Vurgu1" xfId="213"/>
    <cellStyle name="%60 - Vurgu1 2" xfId="214"/>
    <cellStyle name="%60 - Vurgu1 3" xfId="215"/>
    <cellStyle name="%60 - Vurgu1 4" xfId="216"/>
    <cellStyle name="%60 - Vurgu1 5" xfId="217"/>
    <cellStyle name="%60 - Vurgu2" xfId="218"/>
    <cellStyle name="%60 - Vurgu2 2" xfId="219"/>
    <cellStyle name="%60 - Vurgu2 3" xfId="220"/>
    <cellStyle name="%60 - Vurgu2 4" xfId="221"/>
    <cellStyle name="%60 - Vurgu3" xfId="222"/>
    <cellStyle name="%60 - Vurgu3 2" xfId="223"/>
    <cellStyle name="%60 - Vurgu3 3" xfId="224"/>
    <cellStyle name="%60 - Vurgu3 4" xfId="225"/>
    <cellStyle name="%60 - Vurgu3 5" xfId="226"/>
    <cellStyle name="%60 - Vurgu4" xfId="227"/>
    <cellStyle name="%60 - Vurgu4 2" xfId="228"/>
    <cellStyle name="%60 - Vurgu4 3" xfId="229"/>
    <cellStyle name="%60 - Vurgu4 4" xfId="230"/>
    <cellStyle name="%60 - Vurgu4 5" xfId="231"/>
    <cellStyle name="%60 - Vurgu5" xfId="232"/>
    <cellStyle name="%60 - Vurgu5 2" xfId="233"/>
    <cellStyle name="%60 - Vurgu5 3" xfId="234"/>
    <cellStyle name="%60 - Vurgu5 4" xfId="235"/>
    <cellStyle name="%60 - Vurgu6" xfId="236"/>
    <cellStyle name="%60 - Vurgu6 2" xfId="237"/>
    <cellStyle name="%60 - Vurgu6 3" xfId="238"/>
    <cellStyle name="%60 - Vurgu6 4" xfId="239"/>
    <cellStyle name="%60 - Vurgu6 5" xfId="240"/>
    <cellStyle name="Açıklama Metni" xfId="241"/>
    <cellStyle name="Açıklama Metni 2" xfId="242"/>
    <cellStyle name="Açıklama Metni 3" xfId="243"/>
    <cellStyle name="Açıklama Metni 4" xfId="244"/>
    <cellStyle name="Ana Başlık" xfId="245"/>
    <cellStyle name="Ana Başlık 2" xfId="246"/>
    <cellStyle name="Ana Başlık 3" xfId="247"/>
    <cellStyle name="Ana Başlık 4" xfId="248"/>
    <cellStyle name="Ana Başlık 5" xfId="249"/>
    <cellStyle name="Bağlı Hücre" xfId="250"/>
    <cellStyle name="Bağlı Hücre 2" xfId="251"/>
    <cellStyle name="Bağlı Hücre 3" xfId="252"/>
    <cellStyle name="Bağlı Hücre 4" xfId="253"/>
    <cellStyle name="Başlık 1" xfId="254"/>
    <cellStyle name="Başlık 1 2" xfId="255"/>
    <cellStyle name="Başlık 1 3" xfId="256"/>
    <cellStyle name="Başlık 1 4" xfId="257"/>
    <cellStyle name="Başlık 1 5" xfId="258"/>
    <cellStyle name="Başlık 2" xfId="259"/>
    <cellStyle name="Başlık 2 2" xfId="260"/>
    <cellStyle name="Başlık 2 3" xfId="261"/>
    <cellStyle name="Başlık 2 4" xfId="262"/>
    <cellStyle name="Başlık 2 5" xfId="263"/>
    <cellStyle name="Başlık 3" xfId="264"/>
    <cellStyle name="Başlık 3 2" xfId="265"/>
    <cellStyle name="Başlık 3 3" xfId="266"/>
    <cellStyle name="Başlık 3 4" xfId="267"/>
    <cellStyle name="Başlık 3 5" xfId="268"/>
    <cellStyle name="Başlık 4" xfId="269"/>
    <cellStyle name="Başlık 4 2" xfId="270"/>
    <cellStyle name="Başlık 4 3" xfId="271"/>
    <cellStyle name="Başlık 4 4" xfId="272"/>
    <cellStyle name="Başlık 4 5" xfId="273"/>
    <cellStyle name="Comma [0]" xfId="274"/>
    <cellStyle name="Binlik Ayracı [0]_MYÖ2" xfId="275"/>
    <cellStyle name="Binlik Ayracı_MYÖ2" xfId="276"/>
    <cellStyle name="Comma [0]_T - 37" xfId="277"/>
    <cellStyle name="Comma 2" xfId="278"/>
    <cellStyle name="Comma 2 2" xfId="279"/>
    <cellStyle name="Comma_T - 37" xfId="280"/>
    <cellStyle name="Currency [0]_T - 37" xfId="281"/>
    <cellStyle name="Currency_T - 37" xfId="282"/>
    <cellStyle name="Çıkış" xfId="283"/>
    <cellStyle name="Çıkış 2" xfId="284"/>
    <cellStyle name="Çıkış 3" xfId="285"/>
    <cellStyle name="Çıkış 4" xfId="286"/>
    <cellStyle name="Çıkış 5" xfId="287"/>
    <cellStyle name="Giriş" xfId="288"/>
    <cellStyle name="Giriş 2" xfId="289"/>
    <cellStyle name="Giriş 3" xfId="290"/>
    <cellStyle name="Giriş 4" xfId="291"/>
    <cellStyle name="Giriş 5" xfId="292"/>
    <cellStyle name="Hesaplama" xfId="293"/>
    <cellStyle name="Hesaplama 2" xfId="294"/>
    <cellStyle name="Hesaplama 3" xfId="295"/>
    <cellStyle name="Hesaplama 4" xfId="296"/>
    <cellStyle name="Hesaplama 5" xfId="297"/>
    <cellStyle name="Hyperlink" xfId="298"/>
    <cellStyle name="İşaretli Hücre" xfId="299"/>
    <cellStyle name="İşaretli Hücre 2" xfId="300"/>
    <cellStyle name="İşaretli Hücre 3" xfId="301"/>
    <cellStyle name="İşaretli Hücre 4" xfId="302"/>
    <cellStyle name="İyi" xfId="303"/>
    <cellStyle name="İyi 2" xfId="304"/>
    <cellStyle name="İyi 3" xfId="305"/>
    <cellStyle name="İyi 4" xfId="306"/>
    <cellStyle name="Followed Hyperlink" xfId="307"/>
    <cellStyle name="İzlenen Köprü 2" xfId="308"/>
    <cellStyle name="Hyperlink" xfId="309"/>
    <cellStyle name="Köprü 2" xfId="310"/>
    <cellStyle name="Köprü 2 2" xfId="311"/>
    <cellStyle name="Köprü 3" xfId="312"/>
    <cellStyle name="Köprü 4" xfId="313"/>
    <cellStyle name="Kötü" xfId="314"/>
    <cellStyle name="Kötü 2" xfId="315"/>
    <cellStyle name="Kötü 3" xfId="316"/>
    <cellStyle name="Kötü 4" xfId="317"/>
    <cellStyle name="Normal 10" xfId="318"/>
    <cellStyle name="Normal 10 2" xfId="319"/>
    <cellStyle name="Normal 100" xfId="320"/>
    <cellStyle name="Normal 101" xfId="321"/>
    <cellStyle name="Normal 102" xfId="322"/>
    <cellStyle name="Normal 103" xfId="323"/>
    <cellStyle name="Normal 104" xfId="324"/>
    <cellStyle name="Normal 105" xfId="325"/>
    <cellStyle name="Normal 105 2" xfId="326"/>
    <cellStyle name="Normal 106" xfId="327"/>
    <cellStyle name="Normal 107" xfId="328"/>
    <cellStyle name="Normal 107 2" xfId="329"/>
    <cellStyle name="Normal 107_19-İL-EMOD-Öncelikli Yaşam" xfId="330"/>
    <cellStyle name="Normal 108" xfId="331"/>
    <cellStyle name="Normal 109" xfId="332"/>
    <cellStyle name="Normal 109 2" xfId="333"/>
    <cellStyle name="Normal 109_19-İL-EMOD-Öncelikli Yaşam" xfId="334"/>
    <cellStyle name="Normal 11" xfId="335"/>
    <cellStyle name="Normal 11 10" xfId="336"/>
    <cellStyle name="Normal 11 11" xfId="337"/>
    <cellStyle name="Normal 11 12" xfId="338"/>
    <cellStyle name="Normal 11 2" xfId="339"/>
    <cellStyle name="Normal 11 2 2" xfId="340"/>
    <cellStyle name="Normal 11 2 3" xfId="341"/>
    <cellStyle name="Normal 11 3" xfId="342"/>
    <cellStyle name="Normal 11 3 2" xfId="343"/>
    <cellStyle name="Normal 11 3 3" xfId="344"/>
    <cellStyle name="Normal 11 4" xfId="345"/>
    <cellStyle name="Normal 11 4 2" xfId="346"/>
    <cellStyle name="Normal 11 4 3" xfId="347"/>
    <cellStyle name="Normal 11 5" xfId="348"/>
    <cellStyle name="Normal 11 5 2" xfId="349"/>
    <cellStyle name="Normal 11 5 3" xfId="350"/>
    <cellStyle name="Normal 11 6" xfId="351"/>
    <cellStyle name="Normal 11 6 2" xfId="352"/>
    <cellStyle name="Normal 11 6 3" xfId="353"/>
    <cellStyle name="Normal 11 7" xfId="354"/>
    <cellStyle name="Normal 11 7 2" xfId="355"/>
    <cellStyle name="Normal 11 7 3" xfId="356"/>
    <cellStyle name="Normal 11 8" xfId="357"/>
    <cellStyle name="Normal 11 8 2" xfId="358"/>
    <cellStyle name="Normal 11 8 3" xfId="359"/>
    <cellStyle name="Normal 11 9" xfId="360"/>
    <cellStyle name="Normal 110" xfId="361"/>
    <cellStyle name="Normal 110 2" xfId="362"/>
    <cellStyle name="Normal 110_19-İL-EMOD-Öncelikli Yaşam" xfId="363"/>
    <cellStyle name="Normal 111" xfId="364"/>
    <cellStyle name="Normal 111 2" xfId="365"/>
    <cellStyle name="Normal 111 3" xfId="366"/>
    <cellStyle name="Normal 111_19-İL-EMOD-Öncelikli Yaşam" xfId="367"/>
    <cellStyle name="Normal 112" xfId="368"/>
    <cellStyle name="Normal 113" xfId="369"/>
    <cellStyle name="Normal 114" xfId="370"/>
    <cellStyle name="Normal 115" xfId="371"/>
    <cellStyle name="Normal 116" xfId="372"/>
    <cellStyle name="Normal 117" xfId="373"/>
    <cellStyle name="Normal 118" xfId="374"/>
    <cellStyle name="Normal 12" xfId="375"/>
    <cellStyle name="Normal 12 2" xfId="376"/>
    <cellStyle name="Normal 12 2 2" xfId="377"/>
    <cellStyle name="Normal 12 2 3" xfId="378"/>
    <cellStyle name="Normal 12 3" xfId="379"/>
    <cellStyle name="Normal 12 4" xfId="380"/>
    <cellStyle name="Normal 13" xfId="381"/>
    <cellStyle name="Normal 13 2" xfId="382"/>
    <cellStyle name="Normal 13 2 2" xfId="383"/>
    <cellStyle name="Normal 13 2 3" xfId="384"/>
    <cellStyle name="Normal 13 3" xfId="385"/>
    <cellStyle name="Normal 13 4" xfId="386"/>
    <cellStyle name="Normal 14" xfId="387"/>
    <cellStyle name="Normal 14 2" xfId="388"/>
    <cellStyle name="Normal 14 2 2" xfId="389"/>
    <cellStyle name="Normal 14 2 3" xfId="390"/>
    <cellStyle name="Normal 14 3" xfId="391"/>
    <cellStyle name="Normal 15" xfId="392"/>
    <cellStyle name="Normal 15 2" xfId="393"/>
    <cellStyle name="Normal 16" xfId="394"/>
    <cellStyle name="Normal 16 2" xfId="395"/>
    <cellStyle name="Normal 16 2 2" xfId="396"/>
    <cellStyle name="Normal 16 2 3" xfId="397"/>
    <cellStyle name="Normal 16 3" xfId="398"/>
    <cellStyle name="Normal 17" xfId="399"/>
    <cellStyle name="Normal 17 2" xfId="400"/>
    <cellStyle name="Normal 17 2 2" xfId="401"/>
    <cellStyle name="Normal 17 2 3" xfId="402"/>
    <cellStyle name="Normal 17 3" xfId="403"/>
    <cellStyle name="Normal 18" xfId="404"/>
    <cellStyle name="Normal 18 2" xfId="405"/>
    <cellStyle name="Normal 18 3" xfId="406"/>
    <cellStyle name="Normal 18 4" xfId="407"/>
    <cellStyle name="Normal 19" xfId="408"/>
    <cellStyle name="Normal 19 2" xfId="409"/>
    <cellStyle name="Normal 19 3" xfId="410"/>
    <cellStyle name="Normal 19 4" xfId="411"/>
    <cellStyle name="Normal 2" xfId="412"/>
    <cellStyle name="Normal 2 10" xfId="413"/>
    <cellStyle name="Normal 2 10 2" xfId="414"/>
    <cellStyle name="Normal 2 10 3" xfId="415"/>
    <cellStyle name="Normal 2 11" xfId="416"/>
    <cellStyle name="Normal 2 12" xfId="417"/>
    <cellStyle name="Normal 2 13" xfId="418"/>
    <cellStyle name="Normal 2 14" xfId="419"/>
    <cellStyle name="Normal 2 15" xfId="420"/>
    <cellStyle name="Normal 2 16" xfId="421"/>
    <cellStyle name="Normal 2 17" xfId="422"/>
    <cellStyle name="Normal 2 18" xfId="423"/>
    <cellStyle name="Normal 2 19" xfId="424"/>
    <cellStyle name="Normal 2 2" xfId="425"/>
    <cellStyle name="Normal 2 2 2" xfId="426"/>
    <cellStyle name="Normal 2 2 3" xfId="427"/>
    <cellStyle name="Normal 2 2 4" xfId="428"/>
    <cellStyle name="Normal 2 3" xfId="429"/>
    <cellStyle name="Normal 2 3 2" xfId="430"/>
    <cellStyle name="Normal 2 3 2 2" xfId="431"/>
    <cellStyle name="Normal 2 3 3" xfId="432"/>
    <cellStyle name="Normal 2 4" xfId="433"/>
    <cellStyle name="Normal 2 4 10" xfId="434"/>
    <cellStyle name="Normal 2 4 11" xfId="435"/>
    <cellStyle name="Normal 2 4 12" xfId="436"/>
    <cellStyle name="Normal 2 4 2" xfId="437"/>
    <cellStyle name="Normal 2 4 2 2" xfId="438"/>
    <cellStyle name="Normal 2 4 2 3" xfId="439"/>
    <cellStyle name="Normal 2 4 2 4" xfId="440"/>
    <cellStyle name="Normal 2 4 2 5" xfId="441"/>
    <cellStyle name="Normal 2 4 3" xfId="442"/>
    <cellStyle name="Normal 2 4 3 2" xfId="443"/>
    <cellStyle name="Normal 2 4 3 3" xfId="444"/>
    <cellStyle name="Normal 2 4 4" xfId="445"/>
    <cellStyle name="Normal 2 4 4 2" xfId="446"/>
    <cellStyle name="Normal 2 4 4 3" xfId="447"/>
    <cellStyle name="Normal 2 4 5" xfId="448"/>
    <cellStyle name="Normal 2 4 5 2" xfId="449"/>
    <cellStyle name="Normal 2 4 5 3" xfId="450"/>
    <cellStyle name="Normal 2 4 6" xfId="451"/>
    <cellStyle name="Normal 2 4 6 2" xfId="452"/>
    <cellStyle name="Normal 2 4 6 3" xfId="453"/>
    <cellStyle name="Normal 2 4 7" xfId="454"/>
    <cellStyle name="Normal 2 4 7 2" xfId="455"/>
    <cellStyle name="Normal 2 4 7 3" xfId="456"/>
    <cellStyle name="Normal 2 4 8" xfId="457"/>
    <cellStyle name="Normal 2 4 8 2" xfId="458"/>
    <cellStyle name="Normal 2 4 8 3" xfId="459"/>
    <cellStyle name="Normal 2 4 9" xfId="460"/>
    <cellStyle name="Normal 2 5" xfId="461"/>
    <cellStyle name="Normal 2 5 2" xfId="462"/>
    <cellStyle name="Normal 2 5 2 2" xfId="463"/>
    <cellStyle name="Normal 2 5 3" xfId="464"/>
    <cellStyle name="Normal 2 6" xfId="465"/>
    <cellStyle name="Normal 2 6 2" xfId="466"/>
    <cellStyle name="Normal 2 6 2 2" xfId="467"/>
    <cellStyle name="Normal 2 6 3" xfId="468"/>
    <cellStyle name="Normal 2 7" xfId="469"/>
    <cellStyle name="Normal 2 7 2" xfId="470"/>
    <cellStyle name="Normal 2 7 3" xfId="471"/>
    <cellStyle name="Normal 2 8" xfId="472"/>
    <cellStyle name="Normal 2 8 2" xfId="473"/>
    <cellStyle name="Normal 2 8 3" xfId="474"/>
    <cellStyle name="Normal 2 9" xfId="475"/>
    <cellStyle name="Normal 2 9 2" xfId="476"/>
    <cellStyle name="Normal 2 9 3" xfId="477"/>
    <cellStyle name="Normal 20" xfId="478"/>
    <cellStyle name="Normal 20 2" xfId="479"/>
    <cellStyle name="Normal 20 3" xfId="480"/>
    <cellStyle name="Normal 20 4" xfId="481"/>
    <cellStyle name="Normal 21" xfId="482"/>
    <cellStyle name="Normal 21 2" xfId="483"/>
    <cellStyle name="Normal 21 3" xfId="484"/>
    <cellStyle name="Normal 21 4" xfId="485"/>
    <cellStyle name="Normal 22" xfId="486"/>
    <cellStyle name="Normal 22 2" xfId="487"/>
    <cellStyle name="Normal 22 3" xfId="488"/>
    <cellStyle name="Normal 22 4" xfId="489"/>
    <cellStyle name="Normal 23" xfId="490"/>
    <cellStyle name="Normal 23 2" xfId="491"/>
    <cellStyle name="Normal 23 3" xfId="492"/>
    <cellStyle name="Normal 23 4" xfId="493"/>
    <cellStyle name="Normal 24" xfId="494"/>
    <cellStyle name="Normal 24 2" xfId="495"/>
    <cellStyle name="Normal 24 2 2" xfId="496"/>
    <cellStyle name="Normal 24 3" xfId="497"/>
    <cellStyle name="Normal 24 3 2" xfId="498"/>
    <cellStyle name="Normal 24 4" xfId="499"/>
    <cellStyle name="Normal 24 5" xfId="500"/>
    <cellStyle name="Normal 24 6" xfId="501"/>
    <cellStyle name="Normal 25" xfId="502"/>
    <cellStyle name="Normal 25 2" xfId="503"/>
    <cellStyle name="Normal 25 2 2" xfId="504"/>
    <cellStyle name="Normal 25 2 3" xfId="505"/>
    <cellStyle name="Normal 25 2 4" xfId="506"/>
    <cellStyle name="Normal 25 3" xfId="507"/>
    <cellStyle name="Normal 25 4" xfId="508"/>
    <cellStyle name="Normal 25 5" xfId="509"/>
    <cellStyle name="Normal 25 6" xfId="510"/>
    <cellStyle name="Normal 26" xfId="511"/>
    <cellStyle name="Normal 26 2" xfId="512"/>
    <cellStyle name="Normal 26 2 2" xfId="513"/>
    <cellStyle name="Normal 26 2 3" xfId="514"/>
    <cellStyle name="Normal 26 3" xfId="515"/>
    <cellStyle name="Normal 27" xfId="516"/>
    <cellStyle name="Normal 27 2" xfId="517"/>
    <cellStyle name="Normal 27 2 2" xfId="518"/>
    <cellStyle name="Normal 27 2 3" xfId="519"/>
    <cellStyle name="Normal 27 3" xfId="520"/>
    <cellStyle name="Normal 28" xfId="521"/>
    <cellStyle name="Normal 28 2" xfId="522"/>
    <cellStyle name="Normal 28 2 2" xfId="523"/>
    <cellStyle name="Normal 28 2 3" xfId="524"/>
    <cellStyle name="Normal 28 3" xfId="525"/>
    <cellStyle name="Normal 29" xfId="526"/>
    <cellStyle name="Normal 29 2" xfId="527"/>
    <cellStyle name="Normal 29 2 2" xfId="528"/>
    <cellStyle name="Normal 29 2 3" xfId="529"/>
    <cellStyle name="Normal 29 2 4" xfId="530"/>
    <cellStyle name="Normal 29 3" xfId="531"/>
    <cellStyle name="Normal 29 4" xfId="532"/>
    <cellStyle name="Normal 29 5" xfId="533"/>
    <cellStyle name="Normal 3" xfId="534"/>
    <cellStyle name="Normal 3 2" xfId="535"/>
    <cellStyle name="Normal 3 2 2" xfId="536"/>
    <cellStyle name="Normal 3 2 3" xfId="537"/>
    <cellStyle name="Normal 3 2 4" xfId="538"/>
    <cellStyle name="Normal 3 3" xfId="539"/>
    <cellStyle name="Normal 3 3 2" xfId="540"/>
    <cellStyle name="Normal 3 3 3" xfId="541"/>
    <cellStyle name="Normal 3 4" xfId="542"/>
    <cellStyle name="Normal 3 4 2" xfId="543"/>
    <cellStyle name="Normal 3 4 3" xfId="544"/>
    <cellStyle name="Normal 3 5" xfId="545"/>
    <cellStyle name="Normal 3 5 2" xfId="546"/>
    <cellStyle name="Normal 3 5 3" xfId="547"/>
    <cellStyle name="Normal 3 6" xfId="548"/>
    <cellStyle name="Normal 3 7" xfId="549"/>
    <cellStyle name="Normal 30" xfId="550"/>
    <cellStyle name="Normal 30 2" xfId="551"/>
    <cellStyle name="Normal 30 3" xfId="552"/>
    <cellStyle name="Normal 30 4" xfId="553"/>
    <cellStyle name="Normal 31" xfId="554"/>
    <cellStyle name="Normal 31 2" xfId="555"/>
    <cellStyle name="Normal 31 3" xfId="556"/>
    <cellStyle name="Normal 31 4" xfId="557"/>
    <cellStyle name="Normal 32" xfId="558"/>
    <cellStyle name="Normal 32 2" xfId="559"/>
    <cellStyle name="Normal 32 3" xfId="560"/>
    <cellStyle name="Normal 32 4" xfId="561"/>
    <cellStyle name="Normal 33" xfId="562"/>
    <cellStyle name="Normal 33 2" xfId="563"/>
    <cellStyle name="Normal 33 3" xfId="564"/>
    <cellStyle name="Normal 33 4" xfId="565"/>
    <cellStyle name="Normal 34" xfId="566"/>
    <cellStyle name="Normal 34 2" xfId="567"/>
    <cellStyle name="Normal 34 3" xfId="568"/>
    <cellStyle name="Normal 34 4" xfId="569"/>
    <cellStyle name="Normal 35" xfId="570"/>
    <cellStyle name="Normal 35 2" xfId="571"/>
    <cellStyle name="Normal 35 3" xfId="572"/>
    <cellStyle name="Normal 35 4" xfId="573"/>
    <cellStyle name="Normal 36" xfId="574"/>
    <cellStyle name="Normal 36 2" xfId="575"/>
    <cellStyle name="Normal 36 3" xfId="576"/>
    <cellStyle name="Normal 36 4" xfId="577"/>
    <cellStyle name="Normal 37" xfId="578"/>
    <cellStyle name="Normal 37 2" xfId="579"/>
    <cellStyle name="Normal 37 3" xfId="580"/>
    <cellStyle name="Normal 37 4" xfId="581"/>
    <cellStyle name="Normal 38" xfId="582"/>
    <cellStyle name="Normal 38 2" xfId="583"/>
    <cellStyle name="Normal 38 3" xfId="584"/>
    <cellStyle name="Normal 39" xfId="585"/>
    <cellStyle name="Normal 39 2" xfId="586"/>
    <cellStyle name="Normal 39 3" xfId="587"/>
    <cellStyle name="Normal 4" xfId="588"/>
    <cellStyle name="Normal 4 2" xfId="589"/>
    <cellStyle name="Normal 4 2 2" xfId="590"/>
    <cellStyle name="Normal 4 2_25.İL-EMOD-Öncelikli Yaşam" xfId="591"/>
    <cellStyle name="Normal 4 3" xfId="592"/>
    <cellStyle name="Normal 4 3 10" xfId="593"/>
    <cellStyle name="Normal 4 3 10 2" xfId="594"/>
    <cellStyle name="Normal 4 3 10 3" xfId="595"/>
    <cellStyle name="Normal 4 3 11" xfId="596"/>
    <cellStyle name="Normal 4 3 12" xfId="597"/>
    <cellStyle name="Normal 4 3 13" xfId="598"/>
    <cellStyle name="Normal 4 3 2" xfId="599"/>
    <cellStyle name="Normal 4 3 2 10" xfId="600"/>
    <cellStyle name="Normal 4 3 2 11" xfId="601"/>
    <cellStyle name="Normal 4 3 2 2" xfId="602"/>
    <cellStyle name="Normal 4 3 2 2 2" xfId="603"/>
    <cellStyle name="Normal 4 3 2 2 3" xfId="604"/>
    <cellStyle name="Normal 4 3 2 2 4" xfId="605"/>
    <cellStyle name="Normal 4 3 2 3" xfId="606"/>
    <cellStyle name="Normal 4 3 2 3 2" xfId="607"/>
    <cellStyle name="Normal 4 3 2 3 3" xfId="608"/>
    <cellStyle name="Normal 4 3 2 4" xfId="609"/>
    <cellStyle name="Normal 4 3 2 4 2" xfId="610"/>
    <cellStyle name="Normal 4 3 2 4 3" xfId="611"/>
    <cellStyle name="Normal 4 3 2 5" xfId="612"/>
    <cellStyle name="Normal 4 3 2 5 2" xfId="613"/>
    <cellStyle name="Normal 4 3 2 5 3" xfId="614"/>
    <cellStyle name="Normal 4 3 2 6" xfId="615"/>
    <cellStyle name="Normal 4 3 2 6 2" xfId="616"/>
    <cellStyle name="Normal 4 3 2 6 3" xfId="617"/>
    <cellStyle name="Normal 4 3 2 7" xfId="618"/>
    <cellStyle name="Normal 4 3 2 7 2" xfId="619"/>
    <cellStyle name="Normal 4 3 2 7 3" xfId="620"/>
    <cellStyle name="Normal 4 3 2 8" xfId="621"/>
    <cellStyle name="Normal 4 3 2 8 2" xfId="622"/>
    <cellStyle name="Normal 4 3 2 8 3" xfId="623"/>
    <cellStyle name="Normal 4 3 2 9" xfId="624"/>
    <cellStyle name="Normal 4 3 3" xfId="625"/>
    <cellStyle name="Normal 4 3 3 2" xfId="626"/>
    <cellStyle name="Normal 4 3 3 3" xfId="627"/>
    <cellStyle name="Normal 4 3 3 4" xfId="628"/>
    <cellStyle name="Normal 4 3 4" xfId="629"/>
    <cellStyle name="Normal 4 3 4 10" xfId="630"/>
    <cellStyle name="Normal 4 3 4 11" xfId="631"/>
    <cellStyle name="Normal 4 3 4 2" xfId="632"/>
    <cellStyle name="Normal 4 3 4 2 2" xfId="633"/>
    <cellStyle name="Normal 4 3 4 2 3" xfId="634"/>
    <cellStyle name="Normal 4 3 4 2 4" xfId="635"/>
    <cellStyle name="Normal 4 3 4 3" xfId="636"/>
    <cellStyle name="Normal 4 3 4 3 2" xfId="637"/>
    <cellStyle name="Normal 4 3 4 3 3" xfId="638"/>
    <cellStyle name="Normal 4 3 4 4" xfId="639"/>
    <cellStyle name="Normal 4 3 4 4 2" xfId="640"/>
    <cellStyle name="Normal 4 3 4 4 3" xfId="641"/>
    <cellStyle name="Normal 4 3 4 5" xfId="642"/>
    <cellStyle name="Normal 4 3 4 5 2" xfId="643"/>
    <cellStyle name="Normal 4 3 4 5 3" xfId="644"/>
    <cellStyle name="Normal 4 3 4 6" xfId="645"/>
    <cellStyle name="Normal 4 3 4 6 2" xfId="646"/>
    <cellStyle name="Normal 4 3 4 6 3" xfId="647"/>
    <cellStyle name="Normal 4 3 4 7" xfId="648"/>
    <cellStyle name="Normal 4 3 4 7 2" xfId="649"/>
    <cellStyle name="Normal 4 3 4 7 3" xfId="650"/>
    <cellStyle name="Normal 4 3 4 8" xfId="651"/>
    <cellStyle name="Normal 4 3 4 8 2" xfId="652"/>
    <cellStyle name="Normal 4 3 4 8 3" xfId="653"/>
    <cellStyle name="Normal 4 3 4 9" xfId="654"/>
    <cellStyle name="Normal 4 3 5" xfId="655"/>
    <cellStyle name="Normal 4 3 5 2" xfId="656"/>
    <cellStyle name="Normal 4 3 5 3" xfId="657"/>
    <cellStyle name="Normal 4 3 5 4" xfId="658"/>
    <cellStyle name="Normal 4 3 6" xfId="659"/>
    <cellStyle name="Normal 4 3 6 2" xfId="660"/>
    <cellStyle name="Normal 4 3 6 3" xfId="661"/>
    <cellStyle name="Normal 4 3 7" xfId="662"/>
    <cellStyle name="Normal 4 3 7 2" xfId="663"/>
    <cellStyle name="Normal 4 3 7 3" xfId="664"/>
    <cellStyle name="Normal 4 3 8" xfId="665"/>
    <cellStyle name="Normal 4 3 8 2" xfId="666"/>
    <cellStyle name="Normal 4 3 8 3" xfId="667"/>
    <cellStyle name="Normal 4 3 9" xfId="668"/>
    <cellStyle name="Normal 4 3 9 2" xfId="669"/>
    <cellStyle name="Normal 4 3 9 3" xfId="670"/>
    <cellStyle name="Normal 4 4" xfId="671"/>
    <cellStyle name="Normal 4 5" xfId="672"/>
    <cellStyle name="Normal 4 6" xfId="673"/>
    <cellStyle name="Normal 4_19-İL-EMOD-Öncelikli Yaşam" xfId="674"/>
    <cellStyle name="Normal 40" xfId="675"/>
    <cellStyle name="Normal 40 2" xfId="676"/>
    <cellStyle name="Normal 40 3" xfId="677"/>
    <cellStyle name="Normal 41" xfId="678"/>
    <cellStyle name="Normal 41 2" xfId="679"/>
    <cellStyle name="Normal 41 3" xfId="680"/>
    <cellStyle name="Normal 42" xfId="681"/>
    <cellStyle name="Normal 42 2" xfId="682"/>
    <cellStyle name="Normal 42 3" xfId="683"/>
    <cellStyle name="Normal 43" xfId="684"/>
    <cellStyle name="Normal 43 2" xfId="685"/>
    <cellStyle name="Normal 43 3" xfId="686"/>
    <cellStyle name="Normal 44" xfId="687"/>
    <cellStyle name="Normal 44 2" xfId="688"/>
    <cellStyle name="Normal 44 3" xfId="689"/>
    <cellStyle name="Normal 45" xfId="690"/>
    <cellStyle name="Normal 45 2" xfId="691"/>
    <cellStyle name="Normal 45 3" xfId="692"/>
    <cellStyle name="Normal 46" xfId="693"/>
    <cellStyle name="Normal 46 2" xfId="694"/>
    <cellStyle name="Normal 46 3" xfId="695"/>
    <cellStyle name="Normal 47" xfId="696"/>
    <cellStyle name="Normal 47 2" xfId="697"/>
    <cellStyle name="Normal 47 3" xfId="698"/>
    <cellStyle name="Normal 48" xfId="699"/>
    <cellStyle name="Normal 48 2" xfId="700"/>
    <cellStyle name="Normal 48 3" xfId="701"/>
    <cellStyle name="Normal 49" xfId="702"/>
    <cellStyle name="Normal 49 2" xfId="703"/>
    <cellStyle name="Normal 49 3" xfId="704"/>
    <cellStyle name="Normal 5" xfId="705"/>
    <cellStyle name="Normal 5 2" xfId="706"/>
    <cellStyle name="Normal 5 3" xfId="707"/>
    <cellStyle name="Normal 5 4" xfId="708"/>
    <cellStyle name="Normal 5 5" xfId="709"/>
    <cellStyle name="Normal 5 6" xfId="710"/>
    <cellStyle name="Normal 5 7" xfId="711"/>
    <cellStyle name="Normal 5 8" xfId="712"/>
    <cellStyle name="Normal 50" xfId="713"/>
    <cellStyle name="Normal 50 2" xfId="714"/>
    <cellStyle name="Normal 50 3" xfId="715"/>
    <cellStyle name="Normal 51" xfId="716"/>
    <cellStyle name="Normal 51 2" xfId="717"/>
    <cellStyle name="Normal 51 3" xfId="718"/>
    <cellStyle name="Normal 52" xfId="719"/>
    <cellStyle name="Normal 52 2" xfId="720"/>
    <cellStyle name="Normal 52 3" xfId="721"/>
    <cellStyle name="Normal 53" xfId="722"/>
    <cellStyle name="Normal 53 2" xfId="723"/>
    <cellStyle name="Normal 53 3" xfId="724"/>
    <cellStyle name="Normal 54" xfId="725"/>
    <cellStyle name="Normal 54 2" xfId="726"/>
    <cellStyle name="Normal 54 3" xfId="727"/>
    <cellStyle name="Normal 55" xfId="728"/>
    <cellStyle name="Normal 55 2" xfId="729"/>
    <cellStyle name="Normal 55 3" xfId="730"/>
    <cellStyle name="Normal 56" xfId="731"/>
    <cellStyle name="Normal 56 2" xfId="732"/>
    <cellStyle name="Normal 56 3" xfId="733"/>
    <cellStyle name="Normal 57" xfId="734"/>
    <cellStyle name="Normal 57 2" xfId="735"/>
    <cellStyle name="Normal 57 3" xfId="736"/>
    <cellStyle name="Normal 58" xfId="737"/>
    <cellStyle name="Normal 58 2" xfId="738"/>
    <cellStyle name="Normal 58 3" xfId="739"/>
    <cellStyle name="Normal 59" xfId="740"/>
    <cellStyle name="Normal 59 2" xfId="741"/>
    <cellStyle name="Normal 59 3" xfId="742"/>
    <cellStyle name="Normal 6" xfId="743"/>
    <cellStyle name="Normal 6 10" xfId="744"/>
    <cellStyle name="Normal 6 11" xfId="745"/>
    <cellStyle name="Normal 6 12" xfId="746"/>
    <cellStyle name="Normal 6 2" xfId="747"/>
    <cellStyle name="Normal 6 2 2" xfId="748"/>
    <cellStyle name="Normal 6 2 3" xfId="749"/>
    <cellStyle name="Normal 6 2 4" xfId="750"/>
    <cellStyle name="Normal 6 3" xfId="751"/>
    <cellStyle name="Normal 6 3 2" xfId="752"/>
    <cellStyle name="Normal 6 3 3" xfId="753"/>
    <cellStyle name="Normal 6 3 4" xfId="754"/>
    <cellStyle name="Normal 6 4" xfId="755"/>
    <cellStyle name="Normal 6 4 2" xfId="756"/>
    <cellStyle name="Normal 6 4 3" xfId="757"/>
    <cellStyle name="Normal 6 4 4" xfId="758"/>
    <cellStyle name="Normal 6 5" xfId="759"/>
    <cellStyle name="Normal 6 5 2" xfId="760"/>
    <cellStyle name="Normal 6 5 3" xfId="761"/>
    <cellStyle name="Normal 6 6" xfId="762"/>
    <cellStyle name="Normal 6 6 2" xfId="763"/>
    <cellStyle name="Normal 6 6 2 2" xfId="764"/>
    <cellStyle name="Normal 6 6 2 3" xfId="765"/>
    <cellStyle name="Normal 6 6 3" xfId="766"/>
    <cellStyle name="Normal 6 6 4" xfId="767"/>
    <cellStyle name="Normal 6 7" xfId="768"/>
    <cellStyle name="Normal 6 7 2" xfId="769"/>
    <cellStyle name="Normal 6 7 3" xfId="770"/>
    <cellStyle name="Normal 6 8" xfId="771"/>
    <cellStyle name="Normal 6 8 2" xfId="772"/>
    <cellStyle name="Normal 6 8 3" xfId="773"/>
    <cellStyle name="Normal 6 9" xfId="774"/>
    <cellStyle name="Normal 60" xfId="775"/>
    <cellStyle name="Normal 60 2" xfId="776"/>
    <cellStyle name="Normal 60 3" xfId="777"/>
    <cellStyle name="Normal 61" xfId="778"/>
    <cellStyle name="Normal 61 2" xfId="779"/>
    <cellStyle name="Normal 61 3" xfId="780"/>
    <cellStyle name="Normal 62" xfId="781"/>
    <cellStyle name="Normal 62 2" xfId="782"/>
    <cellStyle name="Normal 62 3" xfId="783"/>
    <cellStyle name="Normal 63" xfId="784"/>
    <cellStyle name="Normal 63 2" xfId="785"/>
    <cellStyle name="Normal 63 3" xfId="786"/>
    <cellStyle name="Normal 64" xfId="787"/>
    <cellStyle name="Normal 65" xfId="788"/>
    <cellStyle name="Normal 65 2" xfId="789"/>
    <cellStyle name="Normal 65 3" xfId="790"/>
    <cellStyle name="Normal 66" xfId="791"/>
    <cellStyle name="Normal 66 2" xfId="792"/>
    <cellStyle name="Normal 66 3" xfId="793"/>
    <cellStyle name="Normal 67" xfId="794"/>
    <cellStyle name="Normal 67 2" xfId="795"/>
    <cellStyle name="Normal 67 3" xfId="796"/>
    <cellStyle name="Normal 68" xfId="797"/>
    <cellStyle name="Normal 68 2" xfId="798"/>
    <cellStyle name="Normal 68 3" xfId="799"/>
    <cellStyle name="Normal 69" xfId="800"/>
    <cellStyle name="Normal 69 2" xfId="801"/>
    <cellStyle name="Normal 69 3" xfId="802"/>
    <cellStyle name="Normal 7" xfId="803"/>
    <cellStyle name="Normal 7 2" xfId="804"/>
    <cellStyle name="Normal 70" xfId="805"/>
    <cellStyle name="Normal 70 2" xfId="806"/>
    <cellStyle name="Normal 70 3" xfId="807"/>
    <cellStyle name="Normal 71" xfId="808"/>
    <cellStyle name="Normal 71 2" xfId="809"/>
    <cellStyle name="Normal 71 3" xfId="810"/>
    <cellStyle name="Normal 72" xfId="811"/>
    <cellStyle name="Normal 72 2" xfId="812"/>
    <cellStyle name="Normal 72 3" xfId="813"/>
    <cellStyle name="Normal 73" xfId="814"/>
    <cellStyle name="Normal 73 2" xfId="815"/>
    <cellStyle name="Normal 73 3" xfId="816"/>
    <cellStyle name="Normal 74" xfId="817"/>
    <cellStyle name="Normal 74 2" xfId="818"/>
    <cellStyle name="Normal 74 3" xfId="819"/>
    <cellStyle name="Normal 75" xfId="820"/>
    <cellStyle name="Normal 75 2" xfId="821"/>
    <cellStyle name="Normal 75 3" xfId="822"/>
    <cellStyle name="Normal 76" xfId="823"/>
    <cellStyle name="Normal 76 2" xfId="824"/>
    <cellStyle name="Normal 76 3" xfId="825"/>
    <cellStyle name="Normal 77" xfId="826"/>
    <cellStyle name="Normal 77 2" xfId="827"/>
    <cellStyle name="Normal 77 3" xfId="828"/>
    <cellStyle name="Normal 78" xfId="829"/>
    <cellStyle name="Normal 78 2" xfId="830"/>
    <cellStyle name="Normal 78 3" xfId="831"/>
    <cellStyle name="Normal 79" xfId="832"/>
    <cellStyle name="Normal 79 2" xfId="833"/>
    <cellStyle name="Normal 79 3" xfId="834"/>
    <cellStyle name="Normal 8" xfId="835"/>
    <cellStyle name="Normal 8 2" xfId="836"/>
    <cellStyle name="Normal 80" xfId="837"/>
    <cellStyle name="Normal 80 2" xfId="838"/>
    <cellStyle name="Normal 80 3" xfId="839"/>
    <cellStyle name="Normal 81" xfId="840"/>
    <cellStyle name="Normal 81 2" xfId="841"/>
    <cellStyle name="Normal 81 3" xfId="842"/>
    <cellStyle name="Normal 82" xfId="843"/>
    <cellStyle name="Normal 82 2" xfId="844"/>
    <cellStyle name="Normal 82 3" xfId="845"/>
    <cellStyle name="Normal 83" xfId="846"/>
    <cellStyle name="Normal 83 2" xfId="847"/>
    <cellStyle name="Normal 83 3" xfId="848"/>
    <cellStyle name="Normal 84" xfId="849"/>
    <cellStyle name="Normal 84 2" xfId="850"/>
    <cellStyle name="Normal 84 3" xfId="851"/>
    <cellStyle name="Normal 85" xfId="852"/>
    <cellStyle name="Normal 85 2" xfId="853"/>
    <cellStyle name="Normal 85 3" xfId="854"/>
    <cellStyle name="Normal 86" xfId="855"/>
    <cellStyle name="Normal 86 2" xfId="856"/>
    <cellStyle name="Normal 86 3" xfId="857"/>
    <cellStyle name="Normal 87" xfId="858"/>
    <cellStyle name="Normal 87 2" xfId="859"/>
    <cellStyle name="Normal 87 3" xfId="860"/>
    <cellStyle name="Normal 88" xfId="861"/>
    <cellStyle name="Normal 88 2" xfId="862"/>
    <cellStyle name="Normal 88 3" xfId="863"/>
    <cellStyle name="Normal 89" xfId="864"/>
    <cellStyle name="Normal 89 2" xfId="865"/>
    <cellStyle name="Normal 89 3" xfId="866"/>
    <cellStyle name="Normal 9" xfId="867"/>
    <cellStyle name="Normal 9 2" xfId="868"/>
    <cellStyle name="Normal 9 2 2" xfId="869"/>
    <cellStyle name="Normal 9 2 3" xfId="870"/>
    <cellStyle name="Normal 9 3" xfId="871"/>
    <cellStyle name="Normal 9 4" xfId="872"/>
    <cellStyle name="Normal 90" xfId="873"/>
    <cellStyle name="Normal 90 2" xfId="874"/>
    <cellStyle name="Normal 90 3" xfId="875"/>
    <cellStyle name="Normal 91" xfId="876"/>
    <cellStyle name="Normal 91 2" xfId="877"/>
    <cellStyle name="Normal 91 3" xfId="878"/>
    <cellStyle name="Normal 92" xfId="879"/>
    <cellStyle name="Normal 92 2" xfId="880"/>
    <cellStyle name="Normal 92 3" xfId="881"/>
    <cellStyle name="Normal 93" xfId="882"/>
    <cellStyle name="Normal 93 2" xfId="883"/>
    <cellStyle name="Normal 93 3" xfId="884"/>
    <cellStyle name="Normal 94" xfId="885"/>
    <cellStyle name="Normal 94 2" xfId="886"/>
    <cellStyle name="Normal 94 3" xfId="887"/>
    <cellStyle name="Normal 95" xfId="888"/>
    <cellStyle name="Normal 95 2" xfId="889"/>
    <cellStyle name="Normal 95 3" xfId="890"/>
    <cellStyle name="Normal 96" xfId="891"/>
    <cellStyle name="Normal 96 2" xfId="892"/>
    <cellStyle name="Normal 96 3" xfId="893"/>
    <cellStyle name="Normal 97" xfId="894"/>
    <cellStyle name="Normal 97 2" xfId="895"/>
    <cellStyle name="Normal 97 3" xfId="896"/>
    <cellStyle name="Normal 98" xfId="897"/>
    <cellStyle name="Normal 98 2" xfId="898"/>
    <cellStyle name="Normal 98 3" xfId="899"/>
    <cellStyle name="Normal 99" xfId="900"/>
    <cellStyle name="Normal_10.2022-il" xfId="901"/>
    <cellStyle name="Normal_2009 NİSAN SİGORTALI (1 kısım)" xfId="902"/>
    <cellStyle name="Normal_MYÖ2" xfId="903"/>
    <cellStyle name="Normal_Sayfa1" xfId="904"/>
    <cellStyle name="Normal_Sayfa1 2" xfId="905"/>
    <cellStyle name="Normal_Sayfa2" xfId="906"/>
    <cellStyle name="Normal_TABLO-69" xfId="907"/>
    <cellStyle name="Normal_TABLO714 02 2012" xfId="908"/>
    <cellStyle name="Not" xfId="909"/>
    <cellStyle name="Not 2" xfId="910"/>
    <cellStyle name="Not 3" xfId="911"/>
    <cellStyle name="Not 3 2" xfId="912"/>
    <cellStyle name="Not 3_25.İL-EMOD-Öncelikli Yaşam" xfId="913"/>
    <cellStyle name="Not 4" xfId="914"/>
    <cellStyle name="Nötr" xfId="915"/>
    <cellStyle name="Nötr 2" xfId="916"/>
    <cellStyle name="Nötr 3" xfId="917"/>
    <cellStyle name="Nötr 4" xfId="918"/>
    <cellStyle name="Currency" xfId="919"/>
    <cellStyle name="Currency [0]" xfId="920"/>
    <cellStyle name="Stil 1" xfId="921"/>
    <cellStyle name="Toplam" xfId="922"/>
    <cellStyle name="Toplam 2" xfId="923"/>
    <cellStyle name="Toplam 3" xfId="924"/>
    <cellStyle name="Toplam 4" xfId="925"/>
    <cellStyle name="Toplam 5" xfId="926"/>
    <cellStyle name="Uyarı Metni" xfId="927"/>
    <cellStyle name="Uyarı Metni 2" xfId="928"/>
    <cellStyle name="Uyarı Metni 3" xfId="929"/>
    <cellStyle name="Uyarı Metni 4" xfId="930"/>
    <cellStyle name="Comma" xfId="931"/>
    <cellStyle name="Virgül 10" xfId="932"/>
    <cellStyle name="Virgül 11" xfId="933"/>
    <cellStyle name="Virgül 12" xfId="934"/>
    <cellStyle name="Virgül 2" xfId="935"/>
    <cellStyle name="Virgül 2 2" xfId="936"/>
    <cellStyle name="Virgül 3" xfId="937"/>
    <cellStyle name="Virgül 3 2" xfId="938"/>
    <cellStyle name="Virgül 4" xfId="939"/>
    <cellStyle name="Virgül 4 2" xfId="940"/>
    <cellStyle name="Virgül 5" xfId="941"/>
    <cellStyle name="Virgül 6" xfId="942"/>
    <cellStyle name="Virgül 6 2" xfId="943"/>
    <cellStyle name="Virgül 7" xfId="944"/>
    <cellStyle name="Virgül 7 2" xfId="945"/>
    <cellStyle name="Virgül 7 3" xfId="946"/>
    <cellStyle name="Virgül 8" xfId="947"/>
    <cellStyle name="Virgül 8 2" xfId="948"/>
    <cellStyle name="Virgül 8 3" xfId="949"/>
    <cellStyle name="Virgül 9" xfId="950"/>
    <cellStyle name="Vurgu1" xfId="951"/>
    <cellStyle name="Vurgu1 2" xfId="952"/>
    <cellStyle name="Vurgu1 3" xfId="953"/>
    <cellStyle name="Vurgu1 4" xfId="954"/>
    <cellStyle name="Vurgu1 5" xfId="955"/>
    <cellStyle name="Vurgu2" xfId="956"/>
    <cellStyle name="Vurgu2 2" xfId="957"/>
    <cellStyle name="Vurgu2 3" xfId="958"/>
    <cellStyle name="Vurgu2 4" xfId="959"/>
    <cellStyle name="Vurgu3" xfId="960"/>
    <cellStyle name="Vurgu3 2" xfId="961"/>
    <cellStyle name="Vurgu3 3" xfId="962"/>
    <cellStyle name="Vurgu3 4" xfId="963"/>
    <cellStyle name="Vurgu4" xfId="964"/>
    <cellStyle name="Vurgu4 2" xfId="965"/>
    <cellStyle name="Vurgu4 3" xfId="966"/>
    <cellStyle name="Vurgu4 4" xfId="967"/>
    <cellStyle name="Vurgu4 5" xfId="968"/>
    <cellStyle name="Vurgu5" xfId="969"/>
    <cellStyle name="Vurgu5 2" xfId="970"/>
    <cellStyle name="Vurgu5 3" xfId="971"/>
    <cellStyle name="Vurgu5 4" xfId="972"/>
    <cellStyle name="Vurgu6" xfId="973"/>
    <cellStyle name="Vurgu6 2" xfId="974"/>
    <cellStyle name="Vurgu6 3" xfId="975"/>
    <cellStyle name="Vurgu6 4" xfId="976"/>
    <cellStyle name="Percent" xfId="977"/>
    <cellStyle name="Yüzde 2" xfId="978"/>
    <cellStyle name="Yüzde 2 2" xfId="979"/>
    <cellStyle name="Yüzde 2 3" xfId="980"/>
    <cellStyle name="Yüzde 2 4" xfId="981"/>
    <cellStyle name="Yüzde 3" xfId="982"/>
    <cellStyle name="Yüzde 4" xfId="983"/>
    <cellStyle name="Yüzde 4 2" xfId="9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9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204</xdr:row>
      <xdr:rowOff>19050</xdr:rowOff>
    </xdr:from>
    <xdr:to>
      <xdr:col>5</xdr:col>
      <xdr:colOff>619125</xdr:colOff>
      <xdr:row>206</xdr:row>
      <xdr:rowOff>123825</xdr:rowOff>
    </xdr:to>
    <xdr:sp macro="[0]!AutoShape1_Tıklat"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124075" y="48958500"/>
          <a:ext cx="2705100" cy="5334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28</xdr:row>
      <xdr:rowOff>0</xdr:rowOff>
    </xdr:from>
    <xdr:to>
      <xdr:col>6</xdr:col>
      <xdr:colOff>133350</xdr:colOff>
      <xdr:row>30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143625" y="706755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28</xdr:row>
      <xdr:rowOff>0</xdr:rowOff>
    </xdr:from>
    <xdr:to>
      <xdr:col>6</xdr:col>
      <xdr:colOff>133350</xdr:colOff>
      <xdr:row>30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143625" y="706755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28</xdr:row>
      <xdr:rowOff>0</xdr:rowOff>
    </xdr:from>
    <xdr:to>
      <xdr:col>6</xdr:col>
      <xdr:colOff>133350</xdr:colOff>
      <xdr:row>30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143625" y="706755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29</xdr:row>
      <xdr:rowOff>0</xdr:rowOff>
    </xdr:from>
    <xdr:to>
      <xdr:col>6</xdr:col>
      <xdr:colOff>133350</xdr:colOff>
      <xdr:row>31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143625" y="7229475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29</xdr:row>
      <xdr:rowOff>0</xdr:rowOff>
    </xdr:from>
    <xdr:to>
      <xdr:col>6</xdr:col>
      <xdr:colOff>133350</xdr:colOff>
      <xdr:row>31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143625" y="7229475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31</xdr:row>
      <xdr:rowOff>0</xdr:rowOff>
    </xdr:from>
    <xdr:to>
      <xdr:col>6</xdr:col>
      <xdr:colOff>257175</xdr:colOff>
      <xdr:row>33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810375" y="7705725"/>
          <a:ext cx="2124075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53</xdr:row>
      <xdr:rowOff>0</xdr:rowOff>
    </xdr:from>
    <xdr:to>
      <xdr:col>6</xdr:col>
      <xdr:colOff>133350</xdr:colOff>
      <xdr:row>55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7791450" y="1325880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53</xdr:row>
      <xdr:rowOff>0</xdr:rowOff>
    </xdr:from>
    <xdr:to>
      <xdr:col>6</xdr:col>
      <xdr:colOff>133350</xdr:colOff>
      <xdr:row>55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7791450" y="1325880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53</xdr:row>
      <xdr:rowOff>0</xdr:rowOff>
    </xdr:from>
    <xdr:to>
      <xdr:col>6</xdr:col>
      <xdr:colOff>133350</xdr:colOff>
      <xdr:row>55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7791450" y="1325880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53</xdr:row>
      <xdr:rowOff>0</xdr:rowOff>
    </xdr:from>
    <xdr:to>
      <xdr:col>6</xdr:col>
      <xdr:colOff>133350</xdr:colOff>
      <xdr:row>55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7791450" y="1325880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202</xdr:row>
      <xdr:rowOff>38100</xdr:rowOff>
    </xdr:from>
    <xdr:to>
      <xdr:col>4</xdr:col>
      <xdr:colOff>800100</xdr:colOff>
      <xdr:row>204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200275" y="48158400"/>
          <a:ext cx="1752600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54</xdr:row>
      <xdr:rowOff>0</xdr:rowOff>
    </xdr:from>
    <xdr:to>
      <xdr:col>6</xdr:col>
      <xdr:colOff>133350</xdr:colOff>
      <xdr:row>56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7791450" y="13420725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16</xdr:row>
      <xdr:rowOff>0</xdr:rowOff>
    </xdr:from>
    <xdr:to>
      <xdr:col>6</xdr:col>
      <xdr:colOff>257175</xdr:colOff>
      <xdr:row>18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095750" y="3990975"/>
          <a:ext cx="2124075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13</xdr:row>
      <xdr:rowOff>0</xdr:rowOff>
    </xdr:from>
    <xdr:to>
      <xdr:col>6</xdr:col>
      <xdr:colOff>133350</xdr:colOff>
      <xdr:row>15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095750" y="335280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13</xdr:row>
      <xdr:rowOff>0</xdr:rowOff>
    </xdr:from>
    <xdr:to>
      <xdr:col>6</xdr:col>
      <xdr:colOff>133350</xdr:colOff>
      <xdr:row>15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095750" y="335280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13</xdr:row>
      <xdr:rowOff>0</xdr:rowOff>
    </xdr:from>
    <xdr:to>
      <xdr:col>6</xdr:col>
      <xdr:colOff>133350</xdr:colOff>
      <xdr:row>15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095750" y="335280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13</xdr:row>
      <xdr:rowOff>0</xdr:rowOff>
    </xdr:from>
    <xdr:to>
      <xdr:col>6</xdr:col>
      <xdr:colOff>133350</xdr:colOff>
      <xdr:row>15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305300" y="3352800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14</xdr:row>
      <xdr:rowOff>0</xdr:rowOff>
    </xdr:from>
    <xdr:to>
      <xdr:col>6</xdr:col>
      <xdr:colOff>133350</xdr:colOff>
      <xdr:row>16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305300" y="3514725"/>
          <a:ext cx="20002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96</xdr:row>
      <xdr:rowOff>38100</xdr:rowOff>
    </xdr:from>
    <xdr:to>
      <xdr:col>4</xdr:col>
      <xdr:colOff>0</xdr:colOff>
      <xdr:row>98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371600" y="24136350"/>
          <a:ext cx="167640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95</xdr:row>
      <xdr:rowOff>0</xdr:rowOff>
    </xdr:from>
    <xdr:to>
      <xdr:col>7</xdr:col>
      <xdr:colOff>266700</xdr:colOff>
      <xdr:row>98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3829050" y="23936325"/>
          <a:ext cx="1828800" cy="59055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100</xdr:row>
      <xdr:rowOff>38100</xdr:rowOff>
    </xdr:from>
    <xdr:to>
      <xdr:col>4</xdr:col>
      <xdr:colOff>28575</xdr:colOff>
      <xdr:row>102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828925" y="22831425"/>
          <a:ext cx="18954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100</xdr:row>
      <xdr:rowOff>38100</xdr:rowOff>
    </xdr:from>
    <xdr:to>
      <xdr:col>4</xdr:col>
      <xdr:colOff>28575</xdr:colOff>
      <xdr:row>102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914650" y="22783800"/>
          <a:ext cx="180975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202</xdr:row>
      <xdr:rowOff>38100</xdr:rowOff>
    </xdr:from>
    <xdr:to>
      <xdr:col>4</xdr:col>
      <xdr:colOff>847725</xdr:colOff>
      <xdr:row>204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943100" y="48253650"/>
          <a:ext cx="1752600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99</xdr:row>
      <xdr:rowOff>38100</xdr:rowOff>
    </xdr:from>
    <xdr:to>
      <xdr:col>4</xdr:col>
      <xdr:colOff>28575</xdr:colOff>
      <xdr:row>101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838450" y="22479000"/>
          <a:ext cx="188595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2152650</xdr:colOff>
      <xdr:row>99</xdr:row>
      <xdr:rowOff>38100</xdr:rowOff>
    </xdr:from>
    <xdr:to>
      <xdr:col>4</xdr:col>
      <xdr:colOff>28575</xdr:colOff>
      <xdr:row>101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62250" y="22459950"/>
          <a:ext cx="196215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99</xdr:row>
      <xdr:rowOff>38100</xdr:rowOff>
    </xdr:from>
    <xdr:to>
      <xdr:col>4</xdr:col>
      <xdr:colOff>28575</xdr:colOff>
      <xdr:row>101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876550" y="22459950"/>
          <a:ext cx="184785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2200275</xdr:colOff>
      <xdr:row>99</xdr:row>
      <xdr:rowOff>38100</xdr:rowOff>
    </xdr:from>
    <xdr:to>
      <xdr:col>4</xdr:col>
      <xdr:colOff>28575</xdr:colOff>
      <xdr:row>101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809875" y="22459950"/>
          <a:ext cx="191452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99</xdr:row>
      <xdr:rowOff>38100</xdr:rowOff>
    </xdr:from>
    <xdr:to>
      <xdr:col>4</xdr:col>
      <xdr:colOff>28575</xdr:colOff>
      <xdr:row>101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619375" y="22459950"/>
          <a:ext cx="210502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99</xdr:row>
      <xdr:rowOff>38100</xdr:rowOff>
    </xdr:from>
    <xdr:to>
      <xdr:col>4</xdr:col>
      <xdr:colOff>28575</xdr:colOff>
      <xdr:row>101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90825" y="22459950"/>
          <a:ext cx="19335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99</xdr:row>
      <xdr:rowOff>38100</xdr:rowOff>
    </xdr:from>
    <xdr:to>
      <xdr:col>4</xdr:col>
      <xdr:colOff>28575</xdr:colOff>
      <xdr:row>101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90825" y="22459950"/>
          <a:ext cx="19335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100</xdr:row>
      <xdr:rowOff>38100</xdr:rowOff>
    </xdr:from>
    <xdr:to>
      <xdr:col>4</xdr:col>
      <xdr:colOff>28575</xdr:colOff>
      <xdr:row>102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90825" y="22679025"/>
          <a:ext cx="19335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100</xdr:row>
      <xdr:rowOff>38100</xdr:rowOff>
    </xdr:from>
    <xdr:to>
      <xdr:col>4</xdr:col>
      <xdr:colOff>28575</xdr:colOff>
      <xdr:row>102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90825" y="22679025"/>
          <a:ext cx="19335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100</xdr:row>
      <xdr:rowOff>38100</xdr:rowOff>
    </xdr:from>
    <xdr:to>
      <xdr:col>4</xdr:col>
      <xdr:colOff>28575</xdr:colOff>
      <xdr:row>102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90825" y="22679025"/>
          <a:ext cx="19335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201</xdr:row>
      <xdr:rowOff>38100</xdr:rowOff>
    </xdr:from>
    <xdr:to>
      <xdr:col>4</xdr:col>
      <xdr:colOff>781050</xdr:colOff>
      <xdr:row>203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333625" y="50206275"/>
          <a:ext cx="160020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100</xdr:row>
      <xdr:rowOff>38100</xdr:rowOff>
    </xdr:from>
    <xdr:to>
      <xdr:col>4</xdr:col>
      <xdr:colOff>28575</xdr:colOff>
      <xdr:row>102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90825" y="22679025"/>
          <a:ext cx="19335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100</xdr:row>
      <xdr:rowOff>38100</xdr:rowOff>
    </xdr:from>
    <xdr:to>
      <xdr:col>4</xdr:col>
      <xdr:colOff>28575</xdr:colOff>
      <xdr:row>102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90825" y="22698075"/>
          <a:ext cx="19335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100</xdr:row>
      <xdr:rowOff>38100</xdr:rowOff>
    </xdr:from>
    <xdr:to>
      <xdr:col>4</xdr:col>
      <xdr:colOff>28575</xdr:colOff>
      <xdr:row>102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790825" y="22698075"/>
          <a:ext cx="19335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34</xdr:row>
      <xdr:rowOff>38100</xdr:rowOff>
    </xdr:from>
    <xdr:to>
      <xdr:col>4</xdr:col>
      <xdr:colOff>200025</xdr:colOff>
      <xdr:row>36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314450" y="9067800"/>
          <a:ext cx="191452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70</xdr:row>
      <xdr:rowOff>38100</xdr:rowOff>
    </xdr:from>
    <xdr:to>
      <xdr:col>4</xdr:col>
      <xdr:colOff>28575</xdr:colOff>
      <xdr:row>72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419225" y="17611725"/>
          <a:ext cx="209550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70</xdr:row>
      <xdr:rowOff>38100</xdr:rowOff>
    </xdr:from>
    <xdr:to>
      <xdr:col>4</xdr:col>
      <xdr:colOff>28575</xdr:colOff>
      <xdr:row>72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838325" y="17964150"/>
          <a:ext cx="196215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34</xdr:row>
      <xdr:rowOff>133350</xdr:rowOff>
    </xdr:from>
    <xdr:to>
      <xdr:col>4</xdr:col>
      <xdr:colOff>28575</xdr:colOff>
      <xdr:row>37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724025" y="9610725"/>
          <a:ext cx="1962150" cy="590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70</xdr:row>
      <xdr:rowOff>38100</xdr:rowOff>
    </xdr:from>
    <xdr:to>
      <xdr:col>5</xdr:col>
      <xdr:colOff>257175</xdr:colOff>
      <xdr:row>72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028825" y="17716500"/>
          <a:ext cx="1695450" cy="590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201</xdr:row>
      <xdr:rowOff>38100</xdr:rowOff>
    </xdr:from>
    <xdr:to>
      <xdr:col>6</xdr:col>
      <xdr:colOff>304800</xdr:colOff>
      <xdr:row>203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533650" y="48129825"/>
          <a:ext cx="2047875" cy="4095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201</xdr:row>
      <xdr:rowOff>9525</xdr:rowOff>
    </xdr:from>
    <xdr:to>
      <xdr:col>6</xdr:col>
      <xdr:colOff>257175</xdr:colOff>
      <xdr:row>203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819400" y="48025050"/>
          <a:ext cx="189547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201</xdr:row>
      <xdr:rowOff>0</xdr:rowOff>
    </xdr:from>
    <xdr:to>
      <xdr:col>6</xdr:col>
      <xdr:colOff>257175</xdr:colOff>
      <xdr:row>203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895600" y="48177450"/>
          <a:ext cx="1914525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32</xdr:row>
      <xdr:rowOff>0</xdr:rowOff>
    </xdr:from>
    <xdr:to>
      <xdr:col>6</xdr:col>
      <xdr:colOff>257175</xdr:colOff>
      <xdr:row>34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143625" y="7896225"/>
          <a:ext cx="2124075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9.x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0.x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3.xml" /><Relationship Id="rId3" Type="http://schemas.openxmlformats.org/officeDocument/2006/relationships/printerSettings" Target="../printerSettings/printerSettings3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4.xml" /><Relationship Id="rId3" Type="http://schemas.openxmlformats.org/officeDocument/2006/relationships/printerSettings" Target="../printerSettings/printerSettings3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5.xml" /><Relationship Id="rId3" Type="http://schemas.openxmlformats.org/officeDocument/2006/relationships/printerSettings" Target="../printerSettings/printerSettings3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6.xml" /><Relationship Id="rId3" Type="http://schemas.openxmlformats.org/officeDocument/2006/relationships/printerSettings" Target="../printerSettings/printerSettings3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3.140625" style="0" customWidth="1"/>
    <col min="3" max="3" width="12.140625" style="0" customWidth="1"/>
    <col min="4" max="4" width="12.28125" style="0" customWidth="1"/>
    <col min="5" max="5" width="13.140625" style="0" customWidth="1"/>
    <col min="6" max="6" width="12.421875" style="0" customWidth="1"/>
    <col min="7" max="7" width="13.28125" style="0" customWidth="1"/>
    <col min="8" max="8" width="11.00390625" style="0" customWidth="1"/>
    <col min="9" max="9" width="9.140625" style="0" customWidth="1"/>
    <col min="10" max="10" width="11.140625" style="0" customWidth="1"/>
    <col min="11" max="11" width="20.7109375" style="0" customWidth="1"/>
    <col min="12" max="12" width="15.8515625" style="0" customWidth="1"/>
    <col min="13" max="13" width="17.00390625" style="0" customWidth="1"/>
  </cols>
  <sheetData>
    <row r="1" spans="1:13" ht="36" customHeight="1" thickTop="1">
      <c r="A1" s="903" t="s">
        <v>36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5"/>
    </row>
    <row r="2" spans="1:13" ht="21" customHeight="1">
      <c r="A2" s="1" t="s">
        <v>0</v>
      </c>
      <c r="B2" s="906" t="s">
        <v>552</v>
      </c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7"/>
    </row>
    <row r="3" spans="1:13" ht="21" customHeight="1">
      <c r="A3" s="1" t="s">
        <v>1</v>
      </c>
      <c r="B3" s="906" t="s">
        <v>553</v>
      </c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7"/>
    </row>
    <row r="4" spans="1:13" ht="21" customHeight="1">
      <c r="A4" s="1" t="s">
        <v>2</v>
      </c>
      <c r="B4" s="906" t="s">
        <v>554</v>
      </c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7"/>
    </row>
    <row r="5" spans="1:13" ht="21" customHeight="1">
      <c r="A5" s="1" t="s">
        <v>191</v>
      </c>
      <c r="B5" s="895" t="s">
        <v>555</v>
      </c>
      <c r="C5" s="896"/>
      <c r="D5" s="896"/>
      <c r="E5" s="896"/>
      <c r="F5" s="896"/>
      <c r="G5" s="896"/>
      <c r="H5" s="896"/>
      <c r="I5" s="896"/>
      <c r="J5" s="896"/>
      <c r="K5" s="896"/>
      <c r="L5" s="896"/>
      <c r="M5" s="897"/>
    </row>
    <row r="6" spans="1:13" ht="21" customHeight="1">
      <c r="A6" s="1" t="s">
        <v>192</v>
      </c>
      <c r="B6" s="899" t="s">
        <v>368</v>
      </c>
      <c r="C6" s="896"/>
      <c r="D6" s="896"/>
      <c r="E6" s="896"/>
      <c r="F6" s="896"/>
      <c r="G6" s="896"/>
      <c r="H6" s="896"/>
      <c r="I6" s="896"/>
      <c r="J6" s="896"/>
      <c r="K6" s="896"/>
      <c r="L6" s="896"/>
      <c r="M6" s="897"/>
    </row>
    <row r="7" spans="1:13" ht="21" customHeight="1">
      <c r="A7" s="1" t="s">
        <v>193</v>
      </c>
      <c r="B7" s="899" t="s">
        <v>544</v>
      </c>
      <c r="C7" s="896"/>
      <c r="D7" s="896"/>
      <c r="E7" s="896"/>
      <c r="F7" s="896"/>
      <c r="G7" s="896"/>
      <c r="H7" s="896"/>
      <c r="I7" s="896"/>
      <c r="J7" s="896"/>
      <c r="K7" s="896"/>
      <c r="L7" s="896"/>
      <c r="M7" s="897"/>
    </row>
    <row r="8" spans="1:13" ht="21" customHeight="1">
      <c r="A8" s="1" t="s">
        <v>195</v>
      </c>
      <c r="B8" s="899" t="s">
        <v>556</v>
      </c>
      <c r="C8" s="896"/>
      <c r="D8" s="896"/>
      <c r="E8" s="896"/>
      <c r="F8" s="896"/>
      <c r="G8" s="896"/>
      <c r="H8" s="896"/>
      <c r="I8" s="896"/>
      <c r="J8" s="896"/>
      <c r="K8" s="896"/>
      <c r="L8" s="896"/>
      <c r="M8" s="897"/>
    </row>
    <row r="9" spans="1:13" ht="21" customHeight="1">
      <c r="A9" s="1" t="s">
        <v>196</v>
      </c>
      <c r="B9" s="899" t="s">
        <v>546</v>
      </c>
      <c r="C9" s="896"/>
      <c r="D9" s="896"/>
      <c r="E9" s="896"/>
      <c r="F9" s="896"/>
      <c r="G9" s="896"/>
      <c r="H9" s="896"/>
      <c r="I9" s="896"/>
      <c r="J9" s="896"/>
      <c r="K9" s="896"/>
      <c r="L9" s="896"/>
      <c r="M9" s="897"/>
    </row>
    <row r="10" spans="1:13" ht="21" customHeight="1">
      <c r="A10" s="1" t="s">
        <v>197</v>
      </c>
      <c r="B10" s="899" t="s">
        <v>547</v>
      </c>
      <c r="C10" s="896"/>
      <c r="D10" s="896"/>
      <c r="E10" s="896"/>
      <c r="F10" s="896"/>
      <c r="G10" s="896"/>
      <c r="H10" s="896"/>
      <c r="I10" s="896"/>
      <c r="J10" s="896"/>
      <c r="K10" s="896"/>
      <c r="L10" s="896"/>
      <c r="M10" s="897"/>
    </row>
    <row r="11" spans="1:13" ht="21" customHeight="1">
      <c r="A11" s="1" t="s">
        <v>334</v>
      </c>
      <c r="B11" s="899" t="s">
        <v>436</v>
      </c>
      <c r="C11" s="896"/>
      <c r="D11" s="896"/>
      <c r="E11" s="896"/>
      <c r="F11" s="896"/>
      <c r="G11" s="896"/>
      <c r="H11" s="896"/>
      <c r="I11" s="896"/>
      <c r="J11" s="896"/>
      <c r="K11" s="896"/>
      <c r="L11" s="896"/>
      <c r="M11" s="897"/>
    </row>
    <row r="12" spans="1:13" ht="21" customHeight="1">
      <c r="A12" s="1" t="s">
        <v>340</v>
      </c>
      <c r="B12" s="899" t="s">
        <v>437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7"/>
    </row>
    <row r="13" spans="1:13" ht="21" customHeight="1">
      <c r="A13" s="1" t="s">
        <v>15</v>
      </c>
      <c r="B13" s="899" t="s">
        <v>438</v>
      </c>
      <c r="C13" s="896"/>
      <c r="D13" s="896"/>
      <c r="E13" s="896"/>
      <c r="F13" s="896"/>
      <c r="G13" s="896"/>
      <c r="H13" s="896"/>
      <c r="I13" s="896"/>
      <c r="J13" s="896"/>
      <c r="K13" s="896"/>
      <c r="L13" s="896"/>
      <c r="M13" s="897"/>
    </row>
    <row r="14" spans="1:13" ht="21" customHeight="1">
      <c r="A14" s="1" t="s">
        <v>449</v>
      </c>
      <c r="B14" s="895" t="s">
        <v>450</v>
      </c>
      <c r="C14" s="896"/>
      <c r="D14" s="896"/>
      <c r="E14" s="896"/>
      <c r="F14" s="896"/>
      <c r="G14" s="896"/>
      <c r="H14" s="896"/>
      <c r="I14" s="896"/>
      <c r="J14" s="896"/>
      <c r="K14" s="896"/>
      <c r="L14" s="896"/>
      <c r="M14" s="897"/>
    </row>
    <row r="15" spans="1:13" ht="21" customHeight="1">
      <c r="A15" s="1" t="s">
        <v>550</v>
      </c>
      <c r="B15" s="895" t="s">
        <v>551</v>
      </c>
      <c r="C15" s="896"/>
      <c r="D15" s="896"/>
      <c r="E15" s="896"/>
      <c r="F15" s="896"/>
      <c r="G15" s="896"/>
      <c r="H15" s="896"/>
      <c r="I15" s="896"/>
      <c r="J15" s="896"/>
      <c r="K15" s="896"/>
      <c r="L15" s="896"/>
      <c r="M15" s="897"/>
    </row>
    <row r="16" spans="1:13" ht="21" customHeight="1">
      <c r="A16" s="1" t="s">
        <v>198</v>
      </c>
      <c r="B16" s="899" t="s">
        <v>557</v>
      </c>
      <c r="C16" s="896"/>
      <c r="D16" s="896"/>
      <c r="E16" s="896"/>
      <c r="F16" s="896"/>
      <c r="G16" s="896"/>
      <c r="H16" s="896"/>
      <c r="I16" s="896"/>
      <c r="J16" s="896"/>
      <c r="K16" s="896"/>
      <c r="L16" s="896"/>
      <c r="M16" s="897"/>
    </row>
    <row r="17" spans="1:13" ht="21" customHeight="1">
      <c r="A17" s="1" t="s">
        <v>443</v>
      </c>
      <c r="B17" s="895" t="s">
        <v>506</v>
      </c>
      <c r="C17" s="896"/>
      <c r="D17" s="896"/>
      <c r="E17" s="896"/>
      <c r="F17" s="896"/>
      <c r="G17" s="896"/>
      <c r="H17" s="896"/>
      <c r="I17" s="896"/>
      <c r="J17" s="896"/>
      <c r="K17" s="896"/>
      <c r="L17" s="896"/>
      <c r="M17" s="897"/>
    </row>
    <row r="18" spans="1:13" ht="21" customHeight="1">
      <c r="A18" s="1" t="s">
        <v>444</v>
      </c>
      <c r="B18" s="895" t="s">
        <v>507</v>
      </c>
      <c r="C18" s="896"/>
      <c r="D18" s="896"/>
      <c r="E18" s="896"/>
      <c r="F18" s="896"/>
      <c r="G18" s="896"/>
      <c r="H18" s="896"/>
      <c r="I18" s="896"/>
      <c r="J18" s="896"/>
      <c r="K18" s="896"/>
      <c r="L18" s="896"/>
      <c r="M18" s="897"/>
    </row>
    <row r="19" spans="1:13" ht="21" customHeight="1">
      <c r="A19" s="1" t="s">
        <v>445</v>
      </c>
      <c r="B19" s="895" t="s">
        <v>508</v>
      </c>
      <c r="C19" s="896"/>
      <c r="D19" s="896"/>
      <c r="E19" s="896"/>
      <c r="F19" s="896"/>
      <c r="G19" s="896"/>
      <c r="H19" s="896"/>
      <c r="I19" s="896"/>
      <c r="J19" s="896"/>
      <c r="K19" s="896"/>
      <c r="L19" s="896"/>
      <c r="M19" s="897"/>
    </row>
    <row r="20" spans="1:13" ht="21" customHeight="1">
      <c r="A20" s="1" t="s">
        <v>446</v>
      </c>
      <c r="B20" s="895" t="s">
        <v>509</v>
      </c>
      <c r="C20" s="896"/>
      <c r="D20" s="896"/>
      <c r="E20" s="896"/>
      <c r="F20" s="896"/>
      <c r="G20" s="896"/>
      <c r="H20" s="896"/>
      <c r="I20" s="896"/>
      <c r="J20" s="896"/>
      <c r="K20" s="896"/>
      <c r="L20" s="896"/>
      <c r="M20" s="897"/>
    </row>
    <row r="21" spans="1:13" ht="21" customHeight="1">
      <c r="A21" s="1" t="s">
        <v>559</v>
      </c>
      <c r="B21" s="895" t="s">
        <v>560</v>
      </c>
      <c r="C21" s="896"/>
      <c r="D21" s="896"/>
      <c r="E21" s="896"/>
      <c r="F21" s="896"/>
      <c r="G21" s="896"/>
      <c r="H21" s="896"/>
      <c r="I21" s="896"/>
      <c r="J21" s="896"/>
      <c r="K21" s="896"/>
      <c r="L21" s="896"/>
      <c r="M21" s="897"/>
    </row>
    <row r="22" spans="1:13" ht="21" customHeight="1">
      <c r="A22" s="1" t="s">
        <v>239</v>
      </c>
      <c r="B22" s="899" t="s">
        <v>561</v>
      </c>
      <c r="C22" s="896"/>
      <c r="D22" s="896"/>
      <c r="E22" s="896"/>
      <c r="F22" s="896"/>
      <c r="G22" s="896"/>
      <c r="H22" s="896"/>
      <c r="I22" s="896"/>
      <c r="J22" s="896"/>
      <c r="K22" s="896"/>
      <c r="L22" s="896"/>
      <c r="M22" s="897"/>
    </row>
    <row r="23" spans="1:13" ht="21" customHeight="1">
      <c r="A23" s="1" t="s">
        <v>502</v>
      </c>
      <c r="B23" s="895" t="s">
        <v>510</v>
      </c>
      <c r="C23" s="896"/>
      <c r="D23" s="896"/>
      <c r="E23" s="896"/>
      <c r="F23" s="896"/>
      <c r="G23" s="896"/>
      <c r="H23" s="896"/>
      <c r="I23" s="896"/>
      <c r="J23" s="896"/>
      <c r="K23" s="896"/>
      <c r="L23" s="896"/>
      <c r="M23" s="897"/>
    </row>
    <row r="24" spans="1:13" ht="21" customHeight="1">
      <c r="A24" s="1" t="s">
        <v>503</v>
      </c>
      <c r="B24" s="895" t="s">
        <v>511</v>
      </c>
      <c r="C24" s="896"/>
      <c r="D24" s="896"/>
      <c r="E24" s="896"/>
      <c r="F24" s="896"/>
      <c r="G24" s="896"/>
      <c r="H24" s="896"/>
      <c r="I24" s="896"/>
      <c r="J24" s="896"/>
      <c r="K24" s="896"/>
      <c r="L24" s="896"/>
      <c r="M24" s="897"/>
    </row>
    <row r="25" spans="1:13" ht="21" customHeight="1">
      <c r="A25" s="1" t="s">
        <v>504</v>
      </c>
      <c r="B25" s="895" t="s">
        <v>512</v>
      </c>
      <c r="C25" s="896"/>
      <c r="D25" s="896"/>
      <c r="E25" s="896"/>
      <c r="F25" s="896"/>
      <c r="G25" s="896"/>
      <c r="H25" s="896"/>
      <c r="I25" s="896"/>
      <c r="J25" s="896"/>
      <c r="K25" s="896"/>
      <c r="L25" s="896"/>
      <c r="M25" s="897"/>
    </row>
    <row r="26" spans="1:13" ht="21" customHeight="1">
      <c r="A26" s="1" t="s">
        <v>505</v>
      </c>
      <c r="B26" s="895" t="s">
        <v>513</v>
      </c>
      <c r="C26" s="896"/>
      <c r="D26" s="896"/>
      <c r="E26" s="896"/>
      <c r="F26" s="896"/>
      <c r="G26" s="896"/>
      <c r="H26" s="896"/>
      <c r="I26" s="896"/>
      <c r="J26" s="896"/>
      <c r="K26" s="896"/>
      <c r="L26" s="896"/>
      <c r="M26" s="897"/>
    </row>
    <row r="27" spans="1:13" ht="21" customHeight="1">
      <c r="A27" s="1" t="s">
        <v>564</v>
      </c>
      <c r="B27" s="895" t="s">
        <v>565</v>
      </c>
      <c r="C27" s="896"/>
      <c r="D27" s="896"/>
      <c r="E27" s="896"/>
      <c r="F27" s="896"/>
      <c r="G27" s="896"/>
      <c r="H27" s="896"/>
      <c r="I27" s="896"/>
      <c r="J27" s="896"/>
      <c r="K27" s="896"/>
      <c r="L27" s="896"/>
      <c r="M27" s="897"/>
    </row>
    <row r="28" spans="1:13" ht="21" customHeight="1">
      <c r="A28" s="1" t="s">
        <v>435</v>
      </c>
      <c r="B28" s="899" t="s">
        <v>595</v>
      </c>
      <c r="C28" s="896"/>
      <c r="D28" s="896"/>
      <c r="E28" s="896"/>
      <c r="F28" s="896"/>
      <c r="G28" s="896"/>
      <c r="H28" s="896"/>
      <c r="I28" s="896"/>
      <c r="J28" s="896"/>
      <c r="K28" s="896"/>
      <c r="L28" s="896"/>
      <c r="M28" s="897"/>
    </row>
    <row r="29" spans="1:13" ht="21" customHeight="1">
      <c r="A29" s="1" t="s">
        <v>527</v>
      </c>
      <c r="B29" s="895" t="s">
        <v>349</v>
      </c>
      <c r="C29" s="896"/>
      <c r="D29" s="896"/>
      <c r="E29" s="896"/>
      <c r="F29" s="896"/>
      <c r="G29" s="896"/>
      <c r="H29" s="896"/>
      <c r="I29" s="896"/>
      <c r="J29" s="896"/>
      <c r="K29" s="896"/>
      <c r="L29" s="896"/>
      <c r="M29" s="897"/>
    </row>
    <row r="30" spans="1:13" ht="21" customHeight="1">
      <c r="A30" s="1" t="s">
        <v>526</v>
      </c>
      <c r="B30" s="895" t="s">
        <v>348</v>
      </c>
      <c r="C30" s="896"/>
      <c r="D30" s="896"/>
      <c r="E30" s="896"/>
      <c r="F30" s="896"/>
      <c r="G30" s="896"/>
      <c r="H30" s="896"/>
      <c r="I30" s="896"/>
      <c r="J30" s="896"/>
      <c r="K30" s="896"/>
      <c r="L30" s="896"/>
      <c r="M30" s="897"/>
    </row>
    <row r="31" spans="1:13" ht="21" customHeight="1">
      <c r="A31" s="1" t="s">
        <v>525</v>
      </c>
      <c r="B31" s="895" t="s">
        <v>347</v>
      </c>
      <c r="C31" s="896"/>
      <c r="D31" s="896"/>
      <c r="E31" s="896"/>
      <c r="F31" s="896"/>
      <c r="G31" s="896"/>
      <c r="H31" s="896"/>
      <c r="I31" s="896"/>
      <c r="J31" s="896"/>
      <c r="K31" s="896"/>
      <c r="L31" s="896"/>
      <c r="M31" s="897"/>
    </row>
    <row r="32" spans="1:13" ht="21" customHeight="1">
      <c r="A32" s="1" t="s">
        <v>524</v>
      </c>
      <c r="B32" s="895" t="s">
        <v>346</v>
      </c>
      <c r="C32" s="896"/>
      <c r="D32" s="896"/>
      <c r="E32" s="896"/>
      <c r="F32" s="896"/>
      <c r="G32" s="896"/>
      <c r="H32" s="896"/>
      <c r="I32" s="896"/>
      <c r="J32" s="896"/>
      <c r="K32" s="896"/>
      <c r="L32" s="896"/>
      <c r="M32" s="897"/>
    </row>
    <row r="33" spans="1:13" ht="21" customHeight="1">
      <c r="A33" s="1" t="s">
        <v>523</v>
      </c>
      <c r="B33" s="895" t="s">
        <v>362</v>
      </c>
      <c r="C33" s="896"/>
      <c r="D33" s="896"/>
      <c r="E33" s="896"/>
      <c r="F33" s="896"/>
      <c r="G33" s="896"/>
      <c r="H33" s="896"/>
      <c r="I33" s="896"/>
      <c r="J33" s="896"/>
      <c r="K33" s="896"/>
      <c r="L33" s="896"/>
      <c r="M33" s="897"/>
    </row>
    <row r="34" spans="1:13" ht="21" customHeight="1">
      <c r="A34" s="1" t="s">
        <v>522</v>
      </c>
      <c r="B34" s="895" t="s">
        <v>363</v>
      </c>
      <c r="C34" s="896"/>
      <c r="D34" s="896"/>
      <c r="E34" s="896"/>
      <c r="F34" s="896"/>
      <c r="G34" s="896"/>
      <c r="H34" s="896"/>
      <c r="I34" s="896"/>
      <c r="J34" s="896"/>
      <c r="K34" s="896"/>
      <c r="L34" s="896"/>
      <c r="M34" s="897"/>
    </row>
    <row r="35" spans="1:13" ht="21" customHeight="1">
      <c r="A35" s="1" t="s">
        <v>521</v>
      </c>
      <c r="B35" s="895" t="s">
        <v>373</v>
      </c>
      <c r="C35" s="896"/>
      <c r="D35" s="896"/>
      <c r="E35" s="896"/>
      <c r="F35" s="896"/>
      <c r="G35" s="896"/>
      <c r="H35" s="896"/>
      <c r="I35" s="896"/>
      <c r="J35" s="896"/>
      <c r="K35" s="896"/>
      <c r="L35" s="896"/>
      <c r="M35" s="897"/>
    </row>
    <row r="36" spans="1:13" ht="21" customHeight="1">
      <c r="A36" s="1" t="s">
        <v>520</v>
      </c>
      <c r="B36" s="895" t="s">
        <v>374</v>
      </c>
      <c r="C36" s="896"/>
      <c r="D36" s="896"/>
      <c r="E36" s="896"/>
      <c r="F36" s="896"/>
      <c r="G36" s="896"/>
      <c r="H36" s="896"/>
      <c r="I36" s="896"/>
      <c r="J36" s="896"/>
      <c r="K36" s="896"/>
      <c r="L36" s="896"/>
      <c r="M36" s="897"/>
    </row>
    <row r="37" spans="1:13" ht="21" customHeight="1">
      <c r="A37" s="1" t="s">
        <v>519</v>
      </c>
      <c r="B37" s="895" t="s">
        <v>391</v>
      </c>
      <c r="C37" s="896"/>
      <c r="D37" s="896"/>
      <c r="E37" s="896"/>
      <c r="F37" s="896"/>
      <c r="G37" s="896"/>
      <c r="H37" s="896"/>
      <c r="I37" s="896"/>
      <c r="J37" s="896"/>
      <c r="K37" s="896"/>
      <c r="L37" s="896"/>
      <c r="M37" s="897"/>
    </row>
    <row r="38" spans="1:13" ht="21" customHeight="1">
      <c r="A38" s="1" t="s">
        <v>518</v>
      </c>
      <c r="B38" s="895" t="s">
        <v>392</v>
      </c>
      <c r="C38" s="896"/>
      <c r="D38" s="896"/>
      <c r="E38" s="896"/>
      <c r="F38" s="896"/>
      <c r="G38" s="896"/>
      <c r="H38" s="896"/>
      <c r="I38" s="896"/>
      <c r="J38" s="896"/>
      <c r="K38" s="896"/>
      <c r="L38" s="896"/>
      <c r="M38" s="897"/>
    </row>
    <row r="39" spans="1:13" ht="21" customHeight="1">
      <c r="A39" s="1" t="s">
        <v>517</v>
      </c>
      <c r="B39" s="895" t="s">
        <v>393</v>
      </c>
      <c r="C39" s="896"/>
      <c r="D39" s="896"/>
      <c r="E39" s="896"/>
      <c r="F39" s="896"/>
      <c r="G39" s="896"/>
      <c r="H39" s="896"/>
      <c r="I39" s="896"/>
      <c r="J39" s="896"/>
      <c r="K39" s="896"/>
      <c r="L39" s="896"/>
      <c r="M39" s="897"/>
    </row>
    <row r="40" spans="1:13" ht="21" customHeight="1">
      <c r="A40" s="1" t="s">
        <v>516</v>
      </c>
      <c r="B40" s="895" t="s">
        <v>394</v>
      </c>
      <c r="C40" s="896"/>
      <c r="D40" s="896"/>
      <c r="E40" s="896"/>
      <c r="F40" s="896"/>
      <c r="G40" s="896"/>
      <c r="H40" s="896"/>
      <c r="I40" s="896"/>
      <c r="J40" s="896"/>
      <c r="K40" s="896"/>
      <c r="L40" s="896"/>
      <c r="M40" s="897"/>
    </row>
    <row r="41" spans="1:13" ht="21" customHeight="1">
      <c r="A41" s="1" t="s">
        <v>515</v>
      </c>
      <c r="B41" s="895" t="s">
        <v>395</v>
      </c>
      <c r="C41" s="896"/>
      <c r="D41" s="896"/>
      <c r="E41" s="896"/>
      <c r="F41" s="896"/>
      <c r="G41" s="896"/>
      <c r="H41" s="896"/>
      <c r="I41" s="896"/>
      <c r="J41" s="896"/>
      <c r="K41" s="896"/>
      <c r="L41" s="896"/>
      <c r="M41" s="897"/>
    </row>
    <row r="42" spans="1:13" ht="21" customHeight="1">
      <c r="A42" s="1" t="s">
        <v>604</v>
      </c>
      <c r="B42" s="895" t="s">
        <v>602</v>
      </c>
      <c r="C42" s="896"/>
      <c r="D42" s="896"/>
      <c r="E42" s="896"/>
      <c r="F42" s="896"/>
      <c r="G42" s="896"/>
      <c r="H42" s="896"/>
      <c r="I42" s="896"/>
      <c r="J42" s="896"/>
      <c r="K42" s="896"/>
      <c r="L42" s="896"/>
      <c r="M42" s="897"/>
    </row>
    <row r="43" spans="1:13" ht="21" customHeight="1">
      <c r="A43" s="1" t="s">
        <v>605</v>
      </c>
      <c r="B43" s="895" t="s">
        <v>603</v>
      </c>
      <c r="C43" s="896"/>
      <c r="D43" s="896"/>
      <c r="E43" s="896"/>
      <c r="F43" s="896"/>
      <c r="G43" s="896"/>
      <c r="H43" s="896"/>
      <c r="I43" s="896"/>
      <c r="J43" s="896"/>
      <c r="K43" s="896"/>
      <c r="L43" s="896"/>
      <c r="M43" s="897"/>
    </row>
    <row r="44" spans="1:13" ht="21" customHeight="1">
      <c r="A44" s="1" t="s">
        <v>514</v>
      </c>
      <c r="B44" s="899" t="s">
        <v>609</v>
      </c>
      <c r="C44" s="896"/>
      <c r="D44" s="896"/>
      <c r="E44" s="896"/>
      <c r="F44" s="896"/>
      <c r="G44" s="896"/>
      <c r="H44" s="896"/>
      <c r="I44" s="896"/>
      <c r="J44" s="896"/>
      <c r="K44" s="896"/>
      <c r="L44" s="896"/>
      <c r="M44" s="897"/>
    </row>
    <row r="45" spans="1:13" ht="21" customHeight="1">
      <c r="A45" s="1" t="s">
        <v>501</v>
      </c>
      <c r="B45" s="895" t="s">
        <v>613</v>
      </c>
      <c r="C45" s="896"/>
      <c r="D45" s="896"/>
      <c r="E45" s="896"/>
      <c r="F45" s="896"/>
      <c r="G45" s="896"/>
      <c r="H45" s="896"/>
      <c r="I45" s="896"/>
      <c r="J45" s="896"/>
      <c r="K45" s="896"/>
      <c r="L45" s="896"/>
      <c r="M45" s="897"/>
    </row>
    <row r="46" spans="1:13" ht="27.75" customHeight="1">
      <c r="A46" s="1" t="s">
        <v>500</v>
      </c>
      <c r="B46" s="895" t="s">
        <v>621</v>
      </c>
      <c r="C46" s="896"/>
      <c r="D46" s="896"/>
      <c r="E46" s="896"/>
      <c r="F46" s="896"/>
      <c r="G46" s="896"/>
      <c r="H46" s="896"/>
      <c r="I46" s="896"/>
      <c r="J46" s="896"/>
      <c r="K46" s="896"/>
      <c r="L46" s="896"/>
      <c r="M46" s="897"/>
    </row>
    <row r="47" spans="1:13" ht="21" customHeight="1" thickBot="1">
      <c r="A47" s="2" t="s">
        <v>499</v>
      </c>
      <c r="B47" s="900" t="s">
        <v>611</v>
      </c>
      <c r="C47" s="901"/>
      <c r="D47" s="901"/>
      <c r="E47" s="901"/>
      <c r="F47" s="901"/>
      <c r="G47" s="901"/>
      <c r="H47" s="901"/>
      <c r="I47" s="901"/>
      <c r="J47" s="901"/>
      <c r="K47" s="901"/>
      <c r="L47" s="901"/>
      <c r="M47" s="902"/>
    </row>
    <row r="48" ht="13.5" thickTop="1"/>
    <row r="50" spans="1:5" ht="12.75">
      <c r="A50" s="898" t="s">
        <v>46</v>
      </c>
      <c r="B50" s="898"/>
      <c r="C50" s="898"/>
      <c r="D50" s="898"/>
      <c r="E50" s="898"/>
    </row>
  </sheetData>
  <sheetProtection/>
  <mergeCells count="48">
    <mergeCell ref="B25:M25"/>
    <mergeCell ref="B27:M27"/>
    <mergeCell ref="B37:M37"/>
    <mergeCell ref="B38:M38"/>
    <mergeCell ref="B39:M39"/>
    <mergeCell ref="B35:M35"/>
    <mergeCell ref="B36:M36"/>
    <mergeCell ref="B32:M32"/>
    <mergeCell ref="B5:M5"/>
    <mergeCell ref="B8:M8"/>
    <mergeCell ref="B40:M40"/>
    <mergeCell ref="B46:M46"/>
    <mergeCell ref="B41:M41"/>
    <mergeCell ref="A1:M1"/>
    <mergeCell ref="B2:M2"/>
    <mergeCell ref="B3:M3"/>
    <mergeCell ref="B4:M4"/>
    <mergeCell ref="B31:M31"/>
    <mergeCell ref="B6:M6"/>
    <mergeCell ref="B16:M16"/>
    <mergeCell ref="B17:M17"/>
    <mergeCell ref="B19:M19"/>
    <mergeCell ref="B20:M20"/>
    <mergeCell ref="B22:M22"/>
    <mergeCell ref="B11:M11"/>
    <mergeCell ref="B12:M12"/>
    <mergeCell ref="B13:M13"/>
    <mergeCell ref="B10:M10"/>
    <mergeCell ref="B45:M45"/>
    <mergeCell ref="B47:M47"/>
    <mergeCell ref="B18:M18"/>
    <mergeCell ref="B26:M26"/>
    <mergeCell ref="B34:M34"/>
    <mergeCell ref="B14:M14"/>
    <mergeCell ref="B42:M42"/>
    <mergeCell ref="B43:M43"/>
    <mergeCell ref="B15:M15"/>
    <mergeCell ref="B21:M21"/>
    <mergeCell ref="B23:M23"/>
    <mergeCell ref="B24:M24"/>
    <mergeCell ref="A50:E50"/>
    <mergeCell ref="B9:M9"/>
    <mergeCell ref="B7:M7"/>
    <mergeCell ref="B30:M30"/>
    <mergeCell ref="B28:M28"/>
    <mergeCell ref="B33:M33"/>
    <mergeCell ref="B29:M29"/>
    <mergeCell ref="B44:M44"/>
  </mergeCells>
  <hyperlinks>
    <hyperlink ref="B6" location="'TABLO 5'!A1" display="2022 SAYILI KANUNA GÖRE AYLIK ALANLARIN AYLARA GÖRE DAĞILIMI  (2008-2009 YILI)"/>
    <hyperlink ref="B2:M2" location="'TABLO 1'!A1" display="KAYSERİ İLİ HİZMET AKDİ İLE ÇALIŞAN AKTİF VE PASİF SİGORTALILARIN AYLARA GÖRE DAĞILIMI (2008-2014)"/>
    <hyperlink ref="B3:M3" location="'TABLO 2'!A1" display="KAYSERİ İLİ BAĞIMSIZ ÇALIŞAN SİGORTALILARIN AYLARA GÖRE DAĞILIMI (1479 SAYILI KANUNA GÖRE) (2008-2014)"/>
    <hyperlink ref="B4:M4" location="'TABLO 3'!A1" display="KAYSERİ İLİ BAĞIMSIZ ÇALIŞAN SİGORTALILARIN AYLARA GÖRE DAĞILIMI (2926 SAYILI KANUNA GÖRE) (2008-2014)"/>
    <hyperlink ref="B7:M7" location="'TABLO 6'!A1" display="KAYSERİ İLİ İŞYERİ SAYILARI VE ZORUNLU SİGORTALI SAYILARININ AYLARA GÖRE DAĞILIMI (2008-2014)"/>
    <hyperlink ref="B8:M8" location="'TABLO 7'!A1" display="KAYSERİ İLİ BÜYÜKLÜKLÜKLERİNE GÖRE İŞYERİ SAYILARININ AYLARA GÖRE DAĞILIMI (2008-2014)"/>
    <hyperlink ref="B9:M9" location="'TABLO 8'!A1" display="KAYSERİ İLİ İŞYERİ BÜYÜKLÜKLÜĞÜNE GÖRE ZORUNLU SİGORTALI SAYILARININ AYLARA GÖRE DAĞILIMI (2008-2014)"/>
    <hyperlink ref="B28:M28" location="'TABLO 15'!A1" display="YILLAR İTİBARİYLE AYLIK BİLDİRGESİ ALINAN İŞYERLERİNİN İLLERE GÖRE SAYILARI (1999-2020)"/>
    <hyperlink ref="B44:M44" location="'TABLO 17'!A1" display="YILLAR İTİBARİYLE AYLIK VE GELİR ALANLARIN AYLIK TÜRÜNE GÖRE DAĞILIMI (2004-2020)"/>
    <hyperlink ref="B45:M45" location="'TABLO 18'!A1" display="YILLAR İTİBARİYLE İŞLEMİ TAMAMLANAN İŞ KAZALARI, MESLEK HASTALIKLARI, SÜREKLİ İŞ GÖREMEZLİK VE ÖLÜM (2004-2020)"/>
    <hyperlink ref="B46:M46" location="'TABLO 19'!A1" display="YILLAR İTİBARİYLE İŞLEMİ TAMAMLANAN İŞ KAZALARI VE MESLEK HASTALIKLARI VAK'ALARI SONUCU TOPLAM GEÇİCİ İŞ GÖREMEZLİK SÜRELERİ İLE HASTANEDE GEÇEN GÜNLERİN CİNSİYETE GÖRE DAĞILIMI(2004-2012)"/>
    <hyperlink ref="B47:M47" location="'TABLO 20'!A1" display="YILLAR İTİBARİYLE GEÇİCİ İŞGÖREMEZLİĞE NEDEN OLAN HASTALIK OLAYLARININ SAYILARI (2004-2020)"/>
    <hyperlink ref="B29:M29" location="'TABLO 16.1'!A1" display="KAYSERİ, DENİZLİ VE KONYA İLLERİ AYLIK PRİM VE HİZMET BELGESİ ALINAN İŞYERLERİNİN VE SİGORTALILARIN FAALİYET GRUPLARINA GÖRE DAĞILIMI (2008)"/>
    <hyperlink ref="B30:M30" location="'TABLO 16.2'!A1" display="KAYSERİ, DENİZLİ VE KONYA İLLERİ AYLIK PRİM VE HİZMET BELGESİ ALINAN İŞYERLERİNİN VE SİGORTALILARIN FAALİYET GRUPLARINA GÖRE DAĞILIMI (2009)"/>
    <hyperlink ref="B31:M31" location="'TABLO 16.3'!A1" display="KAYSERİ, DENİZLİ VE KONYA İLLERİ AYLIK PRİM VE HİZMET BELGESİ ALINAN İŞYERLERİNİN VE SİGORTALILARIN FAALİYET GRUPLARINA GÖRE DAĞILIMI (2010)"/>
    <hyperlink ref="B6:M6" location="'TABLO 5'!A1" display="2022 SAYILI KANUNA GÖRE AYLIK ALANLARIN AYLARA GÖRE DAĞILIMI  (2008-2012)"/>
    <hyperlink ref="B32:M32" location="'TABLO 16.4'!A1" display="KAYSERİ, DENİZLİ VE KONYA İLLERİ AYLIK PRİM VE HİZMET BELGESİ ALINAN İŞYERLERİNİN VE SİGORTALILARIN FAALİYET GRUPLARINA GÖRE DAĞILIMI (2011)"/>
    <hyperlink ref="B33:M33" location="'TABLO 16.5'!A1" display="KAYSERİ, DENİZLİ VE KONYA İLLERİ AYLIK PRİM VE HİZMET BELGESİ ALINAN İŞYERLERİNİN VE SİGORTALILARIN FAALİYET GRUPLARINA GÖRE DAĞILIMI (2012)"/>
    <hyperlink ref="B36:M36" location="'TABLO 16.8'!A1" display="KAYSERİ, DENİZLİ VE KONYA İLLERİ AYLIK PRİM VE HİZMET BELGESİ ALINAN İŞYERLERİNİN VE SİGORTALILARIN FAALİYET GRUPLARINA GÖRE DAĞILIMI (2015)"/>
    <hyperlink ref="B34:M34" location="'TABLO 16.6'!A1" display="KAYSERİ, DENİZLİ VE KONYA İLLERİ AYLIK PRİM VE HİZMET BELGESİ ALINAN İŞYERLERİNİN VE SİGORTALILARIN FAALİYET GRUPLARINA GÖRE DAĞILIMI (2013)"/>
    <hyperlink ref="B35:M35" location="'TABLO 16.7'!A1" display="KAYSERİ, DENİZLİ VE KONYA İLLERİ AYLIK PRİM VE HİZMET BELGESİ ALINAN İŞYERLERİNİN VE SİGORTALILARIN FAALİYET GRUPLARINA GÖRE DAĞILIMI (2014)"/>
    <hyperlink ref="B5:M5" location="'TABLO 4'!A1" display="KAYSERİ İLİ KAMU ÇALIŞANI (4/c) AKTİF İŞTİRAKÇİLERİN VE EMEKLİLERİN AYLARA GÖRE DAĞILIMI (2008-2018)"/>
    <hyperlink ref="B37:M37" location="'TABLO 16.9'!A1" display="KAYSERİ, DENİZLİ VE KONYA İLLERİ AYLIK PRİM VE HİZMET BELGESİ ALINAN İŞYERLERİNİN VE SİGORTALILARIN FAALİYET GRUPLARINA GÖRE DAĞILIMI (2016)"/>
    <hyperlink ref="B38:M38" location="'TABLO 16.10'!A1" display="KAYSERİ, DENİZLİ VE KONYA İLLERİ AYLIK PRİM VE HİZMET BELGESİ ALINAN İŞYERLERİNİN VE SİGORTALILARIN FAALİYET GRUPLARINA GÖRE DAĞILIMI (2017)"/>
    <hyperlink ref="B39:M39" location="'TABLO 16.11'!A1" display="KAYSERİ, DENİZLİ VE KONYA İLLERİ AYLIK PRİM VE HİZMET BELGESİ ALINAN İŞYERLERİNİN VE SİGORTALILARIN FAALİYET GRUPLARINA GÖRE DAĞILIMI (2018)"/>
    <hyperlink ref="B41:M41" location="'TABLO 16.13'!A1" display="KAYSERİ, DENİZLİ VE KONYA İLLERİ AYLIK PRİM VE HİZMET BELGESİ ALINAN İŞYERLERİNİN VE SİGORTALILARIN FAALİYET GRUPLARINA GÖRE DAĞILIMI (2020)"/>
    <hyperlink ref="B40:M40" location="'TABLO 16.12'!A1" display="KAYSERİ, DENİZLİ VE KONYA İLLERİ AYLIK PRİM VE HİZMET BELGESİ ALINAN İŞYERLERİNİN VE SİGORTALILARIN FAALİYET GRUPLARINA GÖRE DAĞILIMI (2019)"/>
    <hyperlink ref="B10:M10" location="'TABLO 9'!A1" display="YILLAR İTİBARİYLE AKTİF SİGORTALILARA İLİŞKİN SAYILAR (2009-2022)"/>
    <hyperlink ref="B11:M11" location="'TABLO 10.1'!A1" display="'TABLO 10.1'!A1"/>
    <hyperlink ref="B12:M12" location="'TABLO 10.2'!A1" display="'TABLO 10.2'!A1"/>
    <hyperlink ref="B13:M13" location="'TABLO 10.3'!A1" display="'TABLO 10.3'!A1"/>
    <hyperlink ref="B14:M14" location="'TABLO 10.4'!A1" display="AYLAR İTİBARİYLE AKTİF SİGORTALILARA İLİŞKİN SAYILAR (2022 Yılı-Kümülatif) "/>
    <hyperlink ref="B16:M16" location="'TABLO 11'!A1" display="YILLAR İTİBARİYLE PASİF SİGORTALILARA İLİŞKİN SAYILAR (2009-2022)"/>
    <hyperlink ref="B17:M17" location="'TABLO 12.1'!A1" display="AYLAR İTİBARİYLE PASİF SİGORTALILARA İLİŞKİN SAYILAR (2019 Yılı-Kümülatif)"/>
    <hyperlink ref="B18:M18" location="'TABLO 12.2'!A1" display="AYLAR İTİBARİYLE PASİF SİGORTALILARA İLİŞKİN SAYILAR (2020 Yılı-Kümülatif)"/>
    <hyperlink ref="B19:M19" location="'TABLO 12.3'!A1" display="AYLAR İTİBARİYLE PASİF SİGORTALILARA İLİŞKİN SAYILAR (2021 Yılı-Kümülatif)"/>
    <hyperlink ref="B20:M20" location="'TABLO 12.4'!A1" display="AYLAR İTİBARİYLE PASİF SİGORTALILARA İLİŞKİN SAYILAR (2022 Yılı-Kümülatif)"/>
    <hyperlink ref="B22:M22" location="'TABLO 13'!A1" display="YILLAR İTİBARİYLE İŞ YERLERİNE İLİŞKİN SAYILAR (2009-2022)"/>
    <hyperlink ref="B23:M23" location="'TABLO 14.1'!A1" display="AYLAR İTİBARİYLEİŞ YERLERİNE İLİŞKİN SAYILAR (2019 Yılı-Kümülatif)"/>
    <hyperlink ref="B24:M24" location="'TABLO 14.2'!A1" display="AYLAR İTİBARİYLEİŞ YERLERİNE İLİŞKİN SAYILAR (2020 Yılı-Kümülatif)"/>
    <hyperlink ref="B25:M25" location="'TABLO 14.3)'!A1" display="AYLAR İTİBARİYLEİŞ YERLERİNE İLİŞKİN SAYILAR (2021 Yılı-Kümülatif)"/>
    <hyperlink ref="B26:M26" location="'TABLO 14.4'!A1" display="AYLAR İTİBARİYLEİŞ YERLERİNE İLİŞKİN SAYILAR (2022 Yılı-Kümülatif)"/>
    <hyperlink ref="B15:M15" location="'TABLO 10.5'!Yazdırma_Alanı" display="AYLAR İTİBARİYLE AKTİF SİGORTALILARA İLİŞKİN SAYILAR (2023 Yılı-Kümülatif) "/>
    <hyperlink ref="B21:M21" location="'TABLO 12.4'!A1" display="AYLAR İTİBARİYLE PASİF SİGORTALILARA İLİŞKİN SAYILAR (2022 Yılı-Kümülatif)"/>
    <hyperlink ref="B27:M27" location="'TABLO 14.4'!A1" display="AYLAR İTİBARİYLEİŞ YERLERİNE İLİŞKİN SAYILAR (2022 Yılı-Kümülatif)"/>
    <hyperlink ref="B42:M42" location="'TABLO 16.13'!A1" display="KAYSERİ, DENİZLİ VE KONYA İLLERİ AYLIK PRİM VE HİZMET BELGESİ ALINAN İŞYERLERİNİN VE SİGORTALILARIN FAALİYET GRUPLARINA GÖRE DAĞILIMI (2020)"/>
    <hyperlink ref="B43:M43" location="'TABLO 16.13'!A1" display="KAYSERİ, DENİZLİ VE KONYA İLLERİ AYLIK PRİM VE HİZMET BELGESİ ALINAN İŞYERLERİNİN VE SİGORTALILARIN FAALİYET GRUPLARINA GÖRE DAĞILIMI (2020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2" sqref="A2:P2"/>
    </sheetView>
  </sheetViews>
  <sheetFormatPr defaultColWidth="9.140625" defaultRowHeight="12.75"/>
  <cols>
    <col min="1" max="1" width="57.42187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5" width="13.8515625" style="68" customWidth="1"/>
    <col min="16" max="16" width="12.57421875" style="68" customWidth="1"/>
    <col min="17" max="16384" width="9.140625" style="68" customWidth="1"/>
  </cols>
  <sheetData>
    <row r="1" spans="1:16" s="67" customFormat="1" ht="14.25" customHeight="1" thickBot="1">
      <c r="A1" s="143" t="s">
        <v>3</v>
      </c>
      <c r="P1" s="842" t="s">
        <v>4</v>
      </c>
    </row>
    <row r="2" spans="1:16" s="67" customFormat="1" ht="27" customHeight="1" thickBot="1" thickTop="1">
      <c r="A2" s="1263" t="s">
        <v>172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  <c r="P2" s="1265"/>
    </row>
    <row r="3" spans="1:16" ht="38.25" customHeight="1" thickBot="1">
      <c r="A3" s="1260" t="s">
        <v>547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2"/>
    </row>
    <row r="4" spans="1:16" s="69" customFormat="1" ht="36" customHeight="1" thickBot="1">
      <c r="A4" s="836"/>
      <c r="B4" s="623">
        <v>2009</v>
      </c>
      <c r="C4" s="623">
        <v>2010</v>
      </c>
      <c r="D4" s="623">
        <v>2011</v>
      </c>
      <c r="E4" s="624">
        <v>2012</v>
      </c>
      <c r="F4" s="624">
        <v>2013</v>
      </c>
      <c r="G4" s="624">
        <v>2014</v>
      </c>
      <c r="H4" s="624">
        <v>2015</v>
      </c>
      <c r="I4" s="624">
        <v>2016</v>
      </c>
      <c r="J4" s="623">
        <v>2017</v>
      </c>
      <c r="K4" s="624">
        <v>2018</v>
      </c>
      <c r="L4" s="624">
        <v>2019</v>
      </c>
      <c r="M4" s="624">
        <v>2020</v>
      </c>
      <c r="N4" s="624">
        <v>2021</v>
      </c>
      <c r="O4" s="624">
        <v>2022</v>
      </c>
      <c r="P4" s="651">
        <v>2023</v>
      </c>
    </row>
    <row r="5" spans="1:16" s="67" customFormat="1" ht="19.5" customHeight="1">
      <c r="A5" s="837" t="s">
        <v>400</v>
      </c>
      <c r="B5" s="282">
        <v>240573</v>
      </c>
      <c r="C5" s="282">
        <v>258861</v>
      </c>
      <c r="D5" s="282">
        <v>278802</v>
      </c>
      <c r="E5" s="282">
        <v>290101</v>
      </c>
      <c r="F5" s="282">
        <v>304039</v>
      </c>
      <c r="G5" s="282">
        <v>316366</v>
      </c>
      <c r="H5" s="282">
        <v>326625</v>
      </c>
      <c r="I5" s="282">
        <v>333006</v>
      </c>
      <c r="J5" s="282">
        <v>346660</v>
      </c>
      <c r="K5" s="282">
        <v>343480</v>
      </c>
      <c r="L5" s="282">
        <v>343959</v>
      </c>
      <c r="M5" s="282">
        <v>372580</v>
      </c>
      <c r="N5" s="282">
        <v>393302</v>
      </c>
      <c r="O5" s="282">
        <v>421816</v>
      </c>
      <c r="P5" s="653">
        <v>395968</v>
      </c>
    </row>
    <row r="6" spans="1:16" s="67" customFormat="1" ht="19.5" customHeight="1">
      <c r="A6" s="838" t="s">
        <v>401</v>
      </c>
      <c r="B6" s="284">
        <v>149585</v>
      </c>
      <c r="C6" s="284">
        <v>167724</v>
      </c>
      <c r="D6" s="284">
        <v>184397</v>
      </c>
      <c r="E6" s="284">
        <v>196216</v>
      </c>
      <c r="F6" s="284">
        <v>210033</v>
      </c>
      <c r="G6" s="284">
        <v>222834</v>
      </c>
      <c r="H6" s="284">
        <v>230240</v>
      </c>
      <c r="I6" s="284">
        <v>238355</v>
      </c>
      <c r="J6" s="284">
        <v>248998</v>
      </c>
      <c r="K6" s="284">
        <v>243844</v>
      </c>
      <c r="L6" s="284">
        <v>244362</v>
      </c>
      <c r="M6" s="284">
        <v>271964</v>
      </c>
      <c r="N6" s="284">
        <v>287329</v>
      </c>
      <c r="O6" s="284">
        <v>311855</v>
      </c>
      <c r="P6" s="655">
        <v>283537</v>
      </c>
    </row>
    <row r="7" spans="1:16" ht="19.5" customHeight="1">
      <c r="A7" s="838" t="s">
        <v>402</v>
      </c>
      <c r="B7" s="284">
        <v>54401</v>
      </c>
      <c r="C7" s="284">
        <v>53348</v>
      </c>
      <c r="D7" s="284">
        <v>52267</v>
      </c>
      <c r="E7" s="284">
        <v>50717</v>
      </c>
      <c r="F7" s="284">
        <v>47013</v>
      </c>
      <c r="G7" s="284">
        <v>45181</v>
      </c>
      <c r="H7" s="284">
        <v>45439</v>
      </c>
      <c r="I7" s="284">
        <v>43666</v>
      </c>
      <c r="J7" s="284">
        <v>46493</v>
      </c>
      <c r="K7" s="284">
        <v>47367</v>
      </c>
      <c r="L7" s="284">
        <v>45901</v>
      </c>
      <c r="M7" s="284">
        <v>46188</v>
      </c>
      <c r="N7" s="284">
        <v>50594</v>
      </c>
      <c r="O7" s="284">
        <v>52389</v>
      </c>
      <c r="P7" s="655">
        <v>49801</v>
      </c>
    </row>
    <row r="8" spans="1:16" ht="19.5" customHeight="1">
      <c r="A8" s="838" t="s">
        <v>403</v>
      </c>
      <c r="B8" s="284">
        <v>39051</v>
      </c>
      <c r="C8" s="284">
        <v>36983</v>
      </c>
      <c r="D8" s="284">
        <v>35621</v>
      </c>
      <c r="E8" s="284">
        <v>35293</v>
      </c>
      <c r="F8" s="284">
        <v>33503</v>
      </c>
      <c r="G8" s="284">
        <v>32415</v>
      </c>
      <c r="H8" s="284">
        <v>33334</v>
      </c>
      <c r="I8" s="284">
        <v>32406</v>
      </c>
      <c r="J8" s="284">
        <v>34398</v>
      </c>
      <c r="K8" s="284">
        <v>35154</v>
      </c>
      <c r="L8" s="284">
        <v>35234</v>
      </c>
      <c r="M8" s="284">
        <v>36317</v>
      </c>
      <c r="N8" s="284">
        <v>41460</v>
      </c>
      <c r="O8" s="284">
        <v>43196</v>
      </c>
      <c r="P8" s="655">
        <v>41417</v>
      </c>
    </row>
    <row r="9" spans="1:16" ht="19.5" customHeight="1">
      <c r="A9" s="838" t="s">
        <v>404</v>
      </c>
      <c r="B9" s="284">
        <v>15350</v>
      </c>
      <c r="C9" s="284">
        <v>16365</v>
      </c>
      <c r="D9" s="284">
        <v>16646</v>
      </c>
      <c r="E9" s="284">
        <v>15424</v>
      </c>
      <c r="F9" s="284">
        <v>13510</v>
      </c>
      <c r="G9" s="284">
        <v>12766</v>
      </c>
      <c r="H9" s="284">
        <v>12105</v>
      </c>
      <c r="I9" s="284">
        <v>11260</v>
      </c>
      <c r="J9" s="284">
        <v>12095</v>
      </c>
      <c r="K9" s="284">
        <v>12213</v>
      </c>
      <c r="L9" s="284">
        <v>10667</v>
      </c>
      <c r="M9" s="284">
        <v>9871</v>
      </c>
      <c r="N9" s="284">
        <v>9134</v>
      </c>
      <c r="O9" s="284">
        <v>9193</v>
      </c>
      <c r="P9" s="655">
        <v>8384</v>
      </c>
    </row>
    <row r="10" spans="1:16" ht="19.5" customHeight="1">
      <c r="A10" s="838" t="s">
        <v>405</v>
      </c>
      <c r="B10" s="284">
        <v>36587</v>
      </c>
      <c r="C10" s="284">
        <v>37789</v>
      </c>
      <c r="D10" s="284">
        <v>42138</v>
      </c>
      <c r="E10" s="284">
        <v>43168</v>
      </c>
      <c r="F10" s="284">
        <v>46993</v>
      </c>
      <c r="G10" s="284">
        <v>48351</v>
      </c>
      <c r="H10" s="284">
        <v>50946</v>
      </c>
      <c r="I10" s="284">
        <v>50985</v>
      </c>
      <c r="J10" s="284">
        <v>51169</v>
      </c>
      <c r="K10" s="284">
        <v>52269</v>
      </c>
      <c r="L10" s="284">
        <v>53696</v>
      </c>
      <c r="M10" s="284">
        <v>54428</v>
      </c>
      <c r="N10" s="284">
        <v>55379</v>
      </c>
      <c r="O10" s="284">
        <v>57572</v>
      </c>
      <c r="P10" s="655">
        <v>62630</v>
      </c>
    </row>
    <row r="11" spans="1:16" ht="19.5" customHeight="1">
      <c r="A11" s="838" t="s">
        <v>406</v>
      </c>
      <c r="B11" s="284">
        <v>142475</v>
      </c>
      <c r="C11" s="284">
        <v>160700</v>
      </c>
      <c r="D11" s="284">
        <v>177175</v>
      </c>
      <c r="E11" s="284">
        <v>188370</v>
      </c>
      <c r="F11" s="284">
        <v>201107</v>
      </c>
      <c r="G11" s="284">
        <v>212050</v>
      </c>
      <c r="H11" s="284">
        <v>218223</v>
      </c>
      <c r="I11" s="284">
        <v>208831</v>
      </c>
      <c r="J11" s="284">
        <v>220209</v>
      </c>
      <c r="K11" s="284">
        <v>216424</v>
      </c>
      <c r="L11" s="284">
        <v>220267</v>
      </c>
      <c r="M11" s="284">
        <v>238944</v>
      </c>
      <c r="N11" s="284">
        <v>253376</v>
      </c>
      <c r="O11" s="284">
        <v>265386</v>
      </c>
      <c r="P11" s="655">
        <v>247518</v>
      </c>
    </row>
    <row r="12" spans="1:16" ht="19.5" customHeight="1">
      <c r="A12" s="838" t="s">
        <v>407</v>
      </c>
      <c r="B12" s="284">
        <v>46443</v>
      </c>
      <c r="C12" s="284">
        <v>45651</v>
      </c>
      <c r="D12" s="284">
        <v>46097</v>
      </c>
      <c r="E12" s="284">
        <v>45583</v>
      </c>
      <c r="F12" s="284">
        <v>42474</v>
      </c>
      <c r="G12" s="284">
        <v>42531</v>
      </c>
      <c r="H12" s="284">
        <v>43023</v>
      </c>
      <c r="I12" s="284">
        <v>41574</v>
      </c>
      <c r="J12" s="284">
        <v>44339</v>
      </c>
      <c r="K12" s="284">
        <v>45082</v>
      </c>
      <c r="L12" s="284">
        <v>43788</v>
      </c>
      <c r="M12" s="284">
        <v>44218</v>
      </c>
      <c r="N12" s="284">
        <v>48421</v>
      </c>
      <c r="O12" s="284">
        <v>50324</v>
      </c>
      <c r="P12" s="655">
        <v>47610</v>
      </c>
    </row>
    <row r="13" spans="1:16" ht="19.5" customHeight="1">
      <c r="A13" s="838" t="s">
        <v>408</v>
      </c>
      <c r="B13" s="284">
        <v>30925</v>
      </c>
      <c r="C13" s="284">
        <v>29130</v>
      </c>
      <c r="D13" s="284">
        <v>29306</v>
      </c>
      <c r="E13" s="284">
        <v>30023</v>
      </c>
      <c r="F13" s="284">
        <v>28833</v>
      </c>
      <c r="G13" s="284">
        <v>29534</v>
      </c>
      <c r="H13" s="284">
        <v>30705</v>
      </c>
      <c r="I13" s="284">
        <v>30112</v>
      </c>
      <c r="J13" s="284">
        <v>31897</v>
      </c>
      <c r="K13" s="284">
        <v>32528</v>
      </c>
      <c r="L13" s="284">
        <v>32706</v>
      </c>
      <c r="M13" s="284">
        <v>33966</v>
      </c>
      <c r="N13" s="284">
        <v>38908</v>
      </c>
      <c r="O13" s="284">
        <v>40763</v>
      </c>
      <c r="P13" s="655">
        <v>38905</v>
      </c>
    </row>
    <row r="14" spans="1:16" ht="19.5" customHeight="1">
      <c r="A14" s="838" t="s">
        <v>409</v>
      </c>
      <c r="B14" s="284">
        <v>15330</v>
      </c>
      <c r="C14" s="284">
        <v>16365</v>
      </c>
      <c r="D14" s="284">
        <v>16646</v>
      </c>
      <c r="E14" s="284">
        <v>15424</v>
      </c>
      <c r="F14" s="284">
        <v>13510</v>
      </c>
      <c r="G14" s="284">
        <v>12765</v>
      </c>
      <c r="H14" s="284">
        <v>12105</v>
      </c>
      <c r="I14" s="284">
        <v>11259</v>
      </c>
      <c r="J14" s="284">
        <v>12095</v>
      </c>
      <c r="K14" s="284">
        <v>12213</v>
      </c>
      <c r="L14" s="284">
        <v>10667</v>
      </c>
      <c r="M14" s="284">
        <v>9871</v>
      </c>
      <c r="N14" s="284">
        <v>9134</v>
      </c>
      <c r="O14" s="284">
        <v>9193</v>
      </c>
      <c r="P14" s="655">
        <v>8384</v>
      </c>
    </row>
    <row r="15" spans="1:16" ht="19.5" customHeight="1">
      <c r="A15" s="838" t="s">
        <v>410</v>
      </c>
      <c r="B15" s="284">
        <v>36587</v>
      </c>
      <c r="C15" s="284">
        <v>37789</v>
      </c>
      <c r="D15" s="284">
        <v>42138</v>
      </c>
      <c r="E15" s="284">
        <v>43168</v>
      </c>
      <c r="F15" s="284">
        <v>46993</v>
      </c>
      <c r="G15" s="284">
        <v>48351</v>
      </c>
      <c r="H15" s="284">
        <v>50946</v>
      </c>
      <c r="I15" s="284">
        <v>50973</v>
      </c>
      <c r="J15" s="284">
        <v>51156</v>
      </c>
      <c r="K15" s="284">
        <v>52245</v>
      </c>
      <c r="L15" s="284">
        <v>53668</v>
      </c>
      <c r="M15" s="284">
        <v>54420</v>
      </c>
      <c r="N15" s="284">
        <v>55371</v>
      </c>
      <c r="O15" s="284">
        <v>57562</v>
      </c>
      <c r="P15" s="655">
        <v>62621</v>
      </c>
    </row>
    <row r="16" spans="1:16" ht="19.5" customHeight="1">
      <c r="A16" s="838" t="s">
        <v>411</v>
      </c>
      <c r="B16" s="284">
        <v>12</v>
      </c>
      <c r="C16" s="284">
        <v>8</v>
      </c>
      <c r="D16" s="284">
        <v>8</v>
      </c>
      <c r="E16" s="284">
        <v>6</v>
      </c>
      <c r="F16" s="284">
        <v>4</v>
      </c>
      <c r="G16" s="284">
        <v>2</v>
      </c>
      <c r="H16" s="284">
        <v>1</v>
      </c>
      <c r="I16" s="284">
        <v>1</v>
      </c>
      <c r="J16" s="284">
        <v>2</v>
      </c>
      <c r="K16" s="284">
        <v>2</v>
      </c>
      <c r="L16" s="284">
        <v>2</v>
      </c>
      <c r="M16" s="284">
        <v>2</v>
      </c>
      <c r="N16" s="284">
        <v>2</v>
      </c>
      <c r="O16" s="284">
        <v>0</v>
      </c>
      <c r="P16" s="655">
        <v>0</v>
      </c>
    </row>
    <row r="17" spans="1:16" ht="19.5" customHeight="1">
      <c r="A17" s="838" t="s">
        <v>412</v>
      </c>
      <c r="B17" s="284">
        <v>6061</v>
      </c>
      <c r="C17" s="284">
        <v>6674</v>
      </c>
      <c r="D17" s="284">
        <v>5889</v>
      </c>
      <c r="E17" s="284">
        <v>6047</v>
      </c>
      <c r="F17" s="284">
        <v>6663</v>
      </c>
      <c r="G17" s="284">
        <v>7974</v>
      </c>
      <c r="H17" s="284">
        <v>7815</v>
      </c>
      <c r="I17" s="284">
        <v>22878</v>
      </c>
      <c r="J17" s="284">
        <v>6347</v>
      </c>
      <c r="K17" s="284">
        <v>8053</v>
      </c>
      <c r="L17" s="284">
        <v>6863</v>
      </c>
      <c r="M17" s="284">
        <v>7864</v>
      </c>
      <c r="N17" s="284">
        <v>7415</v>
      </c>
      <c r="O17" s="284">
        <v>17124</v>
      </c>
      <c r="P17" s="655">
        <v>13257</v>
      </c>
    </row>
    <row r="18" spans="1:16" ht="19.5" customHeight="1">
      <c r="A18" s="838" t="s">
        <v>413</v>
      </c>
      <c r="B18" s="284">
        <v>239</v>
      </c>
      <c r="C18" s="284">
        <v>304</v>
      </c>
      <c r="D18" s="284">
        <v>1068</v>
      </c>
      <c r="E18" s="284">
        <v>1304</v>
      </c>
      <c r="F18" s="284">
        <v>1639</v>
      </c>
      <c r="G18" s="284">
        <v>1909</v>
      </c>
      <c r="H18" s="284">
        <v>3358</v>
      </c>
      <c r="I18" s="284">
        <v>3993</v>
      </c>
      <c r="J18" s="284">
        <v>19973</v>
      </c>
      <c r="K18" s="284">
        <v>17293</v>
      </c>
      <c r="L18" s="284">
        <v>15109</v>
      </c>
      <c r="M18" s="284">
        <v>23320</v>
      </c>
      <c r="N18" s="284">
        <v>24656</v>
      </c>
      <c r="O18" s="284">
        <v>27511</v>
      </c>
      <c r="P18" s="655">
        <v>20813</v>
      </c>
    </row>
    <row r="19" spans="1:16" ht="19.5" customHeight="1">
      <c r="A19" s="838" t="s">
        <v>414</v>
      </c>
      <c r="B19" s="284">
        <v>188</v>
      </c>
      <c r="C19" s="284">
        <v>156</v>
      </c>
      <c r="D19" s="284">
        <v>145</v>
      </c>
      <c r="E19" s="284">
        <v>136</v>
      </c>
      <c r="F19" s="284">
        <v>131</v>
      </c>
      <c r="G19" s="284">
        <v>232</v>
      </c>
      <c r="H19" s="284">
        <v>213</v>
      </c>
      <c r="I19" s="284">
        <v>203</v>
      </c>
      <c r="J19" s="284">
        <v>347</v>
      </c>
      <c r="K19" s="284">
        <v>341</v>
      </c>
      <c r="L19" s="284">
        <v>415</v>
      </c>
      <c r="M19" s="284">
        <v>381</v>
      </c>
      <c r="N19" s="284">
        <v>379</v>
      </c>
      <c r="O19" s="284">
        <v>368</v>
      </c>
      <c r="P19" s="655">
        <v>321</v>
      </c>
    </row>
    <row r="20" spans="1:16" ht="19.5" customHeight="1">
      <c r="A20" s="838" t="s">
        <v>415</v>
      </c>
      <c r="B20" s="284">
        <v>437</v>
      </c>
      <c r="C20" s="284">
        <v>24</v>
      </c>
      <c r="D20" s="284">
        <v>121</v>
      </c>
      <c r="E20" s="284">
        <v>376</v>
      </c>
      <c r="F20" s="284">
        <v>614</v>
      </c>
      <c r="G20" s="284">
        <v>828</v>
      </c>
      <c r="H20" s="284">
        <v>825</v>
      </c>
      <c r="I20" s="284">
        <v>2652</v>
      </c>
      <c r="J20" s="284">
        <v>2464</v>
      </c>
      <c r="K20" s="284">
        <v>2072</v>
      </c>
      <c r="L20" s="284">
        <v>2115</v>
      </c>
      <c r="M20" s="284">
        <v>1832</v>
      </c>
      <c r="N20" s="284">
        <v>1880</v>
      </c>
      <c r="O20" s="284">
        <v>1834</v>
      </c>
      <c r="P20" s="655">
        <v>1949</v>
      </c>
    </row>
    <row r="21" spans="1:16" ht="19.5" customHeight="1">
      <c r="A21" s="838" t="s">
        <v>416</v>
      </c>
      <c r="B21" s="284">
        <v>0</v>
      </c>
      <c r="C21" s="284">
        <v>0</v>
      </c>
      <c r="D21" s="284">
        <v>0</v>
      </c>
      <c r="E21" s="284">
        <v>0</v>
      </c>
      <c r="F21" s="284">
        <v>0</v>
      </c>
      <c r="G21" s="284">
        <v>0</v>
      </c>
      <c r="H21" s="284">
        <v>0</v>
      </c>
      <c r="I21" s="284">
        <v>12</v>
      </c>
      <c r="J21" s="284">
        <v>13</v>
      </c>
      <c r="K21" s="284">
        <v>24</v>
      </c>
      <c r="L21" s="284">
        <v>28</v>
      </c>
      <c r="M21" s="284">
        <v>8</v>
      </c>
      <c r="N21" s="284">
        <v>8</v>
      </c>
      <c r="O21" s="284">
        <v>10</v>
      </c>
      <c r="P21" s="655">
        <v>9</v>
      </c>
    </row>
    <row r="22" spans="1:16" ht="19.5" customHeight="1">
      <c r="A22" s="838" t="s">
        <v>417</v>
      </c>
      <c r="B22" s="284">
        <v>7958</v>
      </c>
      <c r="C22" s="284">
        <v>7697</v>
      </c>
      <c r="D22" s="284">
        <v>6170</v>
      </c>
      <c r="E22" s="284">
        <v>5134</v>
      </c>
      <c r="F22" s="284">
        <v>4539</v>
      </c>
      <c r="G22" s="284">
        <v>2650</v>
      </c>
      <c r="H22" s="284">
        <v>2416</v>
      </c>
      <c r="I22" s="284">
        <v>2092</v>
      </c>
      <c r="J22" s="284">
        <v>2154</v>
      </c>
      <c r="K22" s="284">
        <v>2285</v>
      </c>
      <c r="L22" s="284">
        <v>2113</v>
      </c>
      <c r="M22" s="284">
        <v>1970</v>
      </c>
      <c r="N22" s="284">
        <v>2173</v>
      </c>
      <c r="O22" s="284">
        <v>2065</v>
      </c>
      <c r="P22" s="655">
        <v>2191</v>
      </c>
    </row>
    <row r="23" spans="1:16" ht="19.5" customHeight="1">
      <c r="A23" s="838" t="s">
        <v>418</v>
      </c>
      <c r="B23" s="284">
        <v>7938</v>
      </c>
      <c r="C23" s="284">
        <v>7697</v>
      </c>
      <c r="D23" s="284">
        <v>6170</v>
      </c>
      <c r="E23" s="284">
        <v>5134</v>
      </c>
      <c r="F23" s="284">
        <v>4539</v>
      </c>
      <c r="G23" s="284">
        <v>2649</v>
      </c>
      <c r="H23" s="284">
        <v>2416</v>
      </c>
      <c r="I23" s="284">
        <v>2091</v>
      </c>
      <c r="J23" s="284">
        <v>2154</v>
      </c>
      <c r="K23" s="284">
        <v>2285</v>
      </c>
      <c r="L23" s="284">
        <v>2113</v>
      </c>
      <c r="M23" s="284">
        <v>1970</v>
      </c>
      <c r="N23" s="284">
        <v>2173</v>
      </c>
      <c r="O23" s="284">
        <v>2065</v>
      </c>
      <c r="P23" s="655">
        <v>2191</v>
      </c>
    </row>
    <row r="24" spans="1:16" ht="19.5" customHeight="1" thickBot="1">
      <c r="A24" s="839" t="s">
        <v>419</v>
      </c>
      <c r="B24" s="840">
        <v>20</v>
      </c>
      <c r="C24" s="840">
        <v>0</v>
      </c>
      <c r="D24" s="840">
        <v>0</v>
      </c>
      <c r="E24" s="840">
        <v>0</v>
      </c>
      <c r="F24" s="840">
        <v>0</v>
      </c>
      <c r="G24" s="840">
        <v>1</v>
      </c>
      <c r="H24" s="840">
        <v>0</v>
      </c>
      <c r="I24" s="840">
        <v>1</v>
      </c>
      <c r="J24" s="840">
        <v>0</v>
      </c>
      <c r="K24" s="840">
        <v>0</v>
      </c>
      <c r="L24" s="840">
        <v>0</v>
      </c>
      <c r="M24" s="840">
        <v>0</v>
      </c>
      <c r="N24" s="840">
        <v>0</v>
      </c>
      <c r="O24" s="840">
        <v>0</v>
      </c>
      <c r="P24" s="841">
        <v>0</v>
      </c>
    </row>
    <row r="25" spans="1:16" ht="15.75" customHeight="1" thickTop="1">
      <c r="A25" s="1259"/>
      <c r="B25" s="1259"/>
      <c r="C25" s="1259"/>
      <c r="D25" s="1259"/>
      <c r="E25" s="1259"/>
      <c r="F25" s="1259"/>
      <c r="G25" s="1259"/>
      <c r="H25" s="1259"/>
      <c r="I25" s="1259"/>
      <c r="J25" s="1259"/>
      <c r="K25" s="1259"/>
      <c r="L25" s="1259"/>
      <c r="M25" s="1259"/>
      <c r="N25" s="1259"/>
      <c r="O25" s="1259"/>
      <c r="P25" s="1259"/>
    </row>
    <row r="26" spans="1:18" ht="15" customHeight="1">
      <c r="A26" s="1003" t="s">
        <v>420</v>
      </c>
      <c r="B26" s="1003"/>
      <c r="C26" s="1003"/>
      <c r="D26" s="1003"/>
      <c r="E26" s="1003"/>
      <c r="F26" s="616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ht="15" customHeight="1">
      <c r="A27" s="563" t="s">
        <v>628</v>
      </c>
      <c r="B27" s="563"/>
      <c r="C27" s="563"/>
      <c r="D27" s="563"/>
      <c r="E27" s="563"/>
      <c r="F27" s="616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ht="15" customHeight="1">
      <c r="A28" s="1002" t="s">
        <v>421</v>
      </c>
      <c r="B28" s="1002"/>
      <c r="C28" s="1002"/>
      <c r="D28" s="1002"/>
      <c r="E28" s="1002"/>
      <c r="F28" s="1002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</row>
    <row r="29" spans="1:6" ht="15" customHeight="1">
      <c r="A29" s="1041" t="s">
        <v>350</v>
      </c>
      <c r="B29" s="1041"/>
      <c r="C29" s="1041"/>
      <c r="D29" s="1041"/>
      <c r="E29" s="1041"/>
      <c r="F29" s="52"/>
    </row>
    <row r="30" spans="1:6" ht="12.75">
      <c r="A30" s="469"/>
      <c r="B30" s="469"/>
      <c r="C30" s="469"/>
      <c r="D30" s="469"/>
      <c r="E30" s="469"/>
      <c r="F30" s="52"/>
    </row>
    <row r="31" spans="1:9" ht="15" customHeight="1">
      <c r="A31" s="1041" t="s">
        <v>496</v>
      </c>
      <c r="B31" s="1041"/>
      <c r="C31" s="1041"/>
      <c r="D31" s="1041"/>
      <c r="E31" s="1041"/>
      <c r="F31" s="1041"/>
      <c r="G31" s="1041"/>
      <c r="H31" s="1041"/>
      <c r="I31" s="1041"/>
    </row>
    <row r="32" spans="1:6" ht="12.75">
      <c r="A32" s="469"/>
      <c r="B32" s="469"/>
      <c r="C32" s="469"/>
      <c r="D32" s="469"/>
      <c r="E32" s="469"/>
      <c r="F32" s="52"/>
    </row>
    <row r="33" ht="12.75"/>
    <row r="34" spans="1:18" ht="12.75">
      <c r="A34" s="45"/>
      <c r="B34" s="45"/>
      <c r="C34" s="45"/>
      <c r="D34" s="46"/>
      <c r="E34" s="1008" t="s">
        <v>36</v>
      </c>
      <c r="F34" s="1008"/>
      <c r="G34" s="45"/>
      <c r="H34" s="45"/>
      <c r="I34" s="45"/>
      <c r="J34" s="53"/>
      <c r="K34" s="53"/>
      <c r="L34" s="53"/>
      <c r="M34" s="53"/>
      <c r="N34" s="53"/>
      <c r="O34" s="53"/>
      <c r="P34" s="45"/>
      <c r="Q34" s="45"/>
      <c r="R34" s="45"/>
    </row>
    <row r="35" ht="12.75"/>
    <row r="36" ht="12.75"/>
    <row r="40" ht="12.75">
      <c r="A40" s="68"/>
    </row>
    <row r="41" s="57" customFormat="1" ht="12.75">
      <c r="A41" s="78"/>
    </row>
    <row r="42" s="57" customFormat="1" ht="12.75"/>
  </sheetData>
  <sheetProtection/>
  <mergeCells count="8">
    <mergeCell ref="A26:E26"/>
    <mergeCell ref="A28:F28"/>
    <mergeCell ref="A29:E29"/>
    <mergeCell ref="E34:F34"/>
    <mergeCell ref="A2:P2"/>
    <mergeCell ref="A3:P3"/>
    <mergeCell ref="A31:I31"/>
    <mergeCell ref="A25:P25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57.42187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3" t="s">
        <v>3</v>
      </c>
      <c r="M1" s="842" t="s">
        <v>4</v>
      </c>
    </row>
    <row r="2" spans="1:13" s="67" customFormat="1" ht="24" customHeight="1" thickBot="1" thickTop="1">
      <c r="A2" s="1263" t="s">
        <v>335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5"/>
    </row>
    <row r="3" spans="1:13" ht="38.25" customHeight="1" thickBot="1">
      <c r="A3" s="1260" t="s">
        <v>436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2"/>
    </row>
    <row r="4" spans="1:13" s="69" customFormat="1" ht="36" customHeight="1" thickBot="1">
      <c r="A4" s="836"/>
      <c r="B4" s="623" t="s">
        <v>422</v>
      </c>
      <c r="C4" s="623" t="s">
        <v>423</v>
      </c>
      <c r="D4" s="623" t="s">
        <v>424</v>
      </c>
      <c r="E4" s="624" t="s">
        <v>425</v>
      </c>
      <c r="F4" s="624" t="s">
        <v>426</v>
      </c>
      <c r="G4" s="624" t="s">
        <v>427</v>
      </c>
      <c r="H4" s="624" t="s">
        <v>428</v>
      </c>
      <c r="I4" s="624" t="s">
        <v>429</v>
      </c>
      <c r="J4" s="623" t="s">
        <v>430</v>
      </c>
      <c r="K4" s="624" t="s">
        <v>431</v>
      </c>
      <c r="L4" s="624" t="s">
        <v>432</v>
      </c>
      <c r="M4" s="651" t="s">
        <v>433</v>
      </c>
    </row>
    <row r="5" spans="1:13" s="67" customFormat="1" ht="19.5" customHeight="1">
      <c r="A5" s="837" t="s">
        <v>400</v>
      </c>
      <c r="B5" s="282">
        <v>331034</v>
      </c>
      <c r="C5" s="282">
        <v>330417</v>
      </c>
      <c r="D5" s="282">
        <v>335667</v>
      </c>
      <c r="E5" s="282">
        <v>339370</v>
      </c>
      <c r="F5" s="282">
        <v>342107</v>
      </c>
      <c r="G5" s="282">
        <v>345811</v>
      </c>
      <c r="H5" s="282">
        <v>335270</v>
      </c>
      <c r="I5" s="282">
        <v>331096</v>
      </c>
      <c r="J5" s="282">
        <v>344281</v>
      </c>
      <c r="K5" s="282">
        <v>345054</v>
      </c>
      <c r="L5" s="282">
        <v>345084</v>
      </c>
      <c r="M5" s="653">
        <v>343959</v>
      </c>
    </row>
    <row r="6" spans="1:13" s="67" customFormat="1" ht="19.5" customHeight="1">
      <c r="A6" s="838" t="s">
        <v>401</v>
      </c>
      <c r="B6" s="284">
        <v>231821</v>
      </c>
      <c r="C6" s="284">
        <v>231125</v>
      </c>
      <c r="D6" s="284">
        <v>236395</v>
      </c>
      <c r="E6" s="284">
        <v>240123</v>
      </c>
      <c r="F6" s="284">
        <v>241733</v>
      </c>
      <c r="G6" s="284">
        <v>244772</v>
      </c>
      <c r="H6" s="284">
        <v>234926</v>
      </c>
      <c r="I6" s="284">
        <v>232307</v>
      </c>
      <c r="J6" s="284">
        <v>245179</v>
      </c>
      <c r="K6" s="284">
        <v>246116</v>
      </c>
      <c r="L6" s="284">
        <v>245881</v>
      </c>
      <c r="M6" s="655">
        <v>244362</v>
      </c>
    </row>
    <row r="7" spans="1:13" ht="19.5" customHeight="1">
      <c r="A7" s="838" t="s">
        <v>402</v>
      </c>
      <c r="B7" s="284">
        <v>47064</v>
      </c>
      <c r="C7" s="284">
        <v>46913</v>
      </c>
      <c r="D7" s="284">
        <v>46727</v>
      </c>
      <c r="E7" s="284">
        <v>46145</v>
      </c>
      <c r="F7" s="284">
        <v>47391</v>
      </c>
      <c r="G7" s="284">
        <v>48060</v>
      </c>
      <c r="H7" s="284">
        <v>46980</v>
      </c>
      <c r="I7" s="284">
        <v>46123</v>
      </c>
      <c r="J7" s="284">
        <v>46101</v>
      </c>
      <c r="K7" s="284">
        <v>45785</v>
      </c>
      <c r="L7" s="284">
        <v>45552</v>
      </c>
      <c r="M7" s="655">
        <v>45901</v>
      </c>
    </row>
    <row r="8" spans="1:13" ht="19.5" customHeight="1">
      <c r="A8" s="838" t="s">
        <v>403</v>
      </c>
      <c r="B8" s="284">
        <v>34817</v>
      </c>
      <c r="C8" s="284">
        <v>34722</v>
      </c>
      <c r="D8" s="284">
        <v>34726</v>
      </c>
      <c r="E8" s="284">
        <v>34383</v>
      </c>
      <c r="F8" s="284">
        <v>35262</v>
      </c>
      <c r="G8" s="284">
        <v>35660</v>
      </c>
      <c r="H8" s="284">
        <v>34659</v>
      </c>
      <c r="I8" s="284">
        <v>34550</v>
      </c>
      <c r="J8" s="284">
        <v>34812</v>
      </c>
      <c r="K8" s="284">
        <v>34747</v>
      </c>
      <c r="L8" s="284">
        <v>35050</v>
      </c>
      <c r="M8" s="655">
        <v>35234</v>
      </c>
    </row>
    <row r="9" spans="1:13" ht="19.5" customHeight="1">
      <c r="A9" s="838" t="s">
        <v>404</v>
      </c>
      <c r="B9" s="284">
        <v>12247</v>
      </c>
      <c r="C9" s="284">
        <v>12191</v>
      </c>
      <c r="D9" s="284">
        <v>12001</v>
      </c>
      <c r="E9" s="284">
        <v>11762</v>
      </c>
      <c r="F9" s="284">
        <v>12129</v>
      </c>
      <c r="G9" s="284">
        <v>12400</v>
      </c>
      <c r="H9" s="284">
        <v>12321</v>
      </c>
      <c r="I9" s="284">
        <v>11573</v>
      </c>
      <c r="J9" s="284">
        <v>11289</v>
      </c>
      <c r="K9" s="284">
        <v>11038</v>
      </c>
      <c r="L9" s="284">
        <v>10502</v>
      </c>
      <c r="M9" s="655">
        <v>10667</v>
      </c>
    </row>
    <row r="10" spans="1:13" ht="19.5" customHeight="1">
      <c r="A10" s="838" t="s">
        <v>405</v>
      </c>
      <c r="B10" s="284">
        <v>52149</v>
      </c>
      <c r="C10" s="284">
        <v>52379</v>
      </c>
      <c r="D10" s="284">
        <v>52545</v>
      </c>
      <c r="E10" s="284">
        <v>53102</v>
      </c>
      <c r="F10" s="284">
        <v>52983</v>
      </c>
      <c r="G10" s="284">
        <v>52979</v>
      </c>
      <c r="H10" s="284">
        <v>53364</v>
      </c>
      <c r="I10" s="284">
        <v>52666</v>
      </c>
      <c r="J10" s="284">
        <v>53001</v>
      </c>
      <c r="K10" s="284">
        <v>53153</v>
      </c>
      <c r="L10" s="284">
        <v>53651</v>
      </c>
      <c r="M10" s="655">
        <v>53696</v>
      </c>
    </row>
    <row r="11" spans="1:13" ht="19.5" customHeight="1">
      <c r="A11" s="838" t="s">
        <v>406</v>
      </c>
      <c r="B11" s="284">
        <v>205132</v>
      </c>
      <c r="C11" s="284">
        <v>203707</v>
      </c>
      <c r="D11" s="284">
        <v>209133</v>
      </c>
      <c r="E11" s="284">
        <v>213565</v>
      </c>
      <c r="F11" s="284">
        <v>215339</v>
      </c>
      <c r="G11" s="284">
        <v>216291</v>
      </c>
      <c r="H11" s="284">
        <v>217184</v>
      </c>
      <c r="I11" s="284">
        <v>216626</v>
      </c>
      <c r="J11" s="284">
        <v>220138</v>
      </c>
      <c r="K11" s="284">
        <v>221874</v>
      </c>
      <c r="L11" s="284">
        <v>221696</v>
      </c>
      <c r="M11" s="655">
        <v>220267</v>
      </c>
    </row>
    <row r="12" spans="1:13" ht="19.5" customHeight="1">
      <c r="A12" s="838" t="s">
        <v>407</v>
      </c>
      <c r="B12" s="284">
        <v>44823</v>
      </c>
      <c r="C12" s="284">
        <v>44731</v>
      </c>
      <c r="D12" s="284">
        <v>44594</v>
      </c>
      <c r="E12" s="284">
        <v>44024</v>
      </c>
      <c r="F12" s="284">
        <v>45210</v>
      </c>
      <c r="G12" s="284">
        <v>45891</v>
      </c>
      <c r="H12" s="284">
        <v>44748</v>
      </c>
      <c r="I12" s="284">
        <v>44052</v>
      </c>
      <c r="J12" s="284">
        <v>44027</v>
      </c>
      <c r="K12" s="284">
        <v>43700</v>
      </c>
      <c r="L12" s="284">
        <v>43455</v>
      </c>
      <c r="M12" s="655">
        <v>43788</v>
      </c>
    </row>
    <row r="13" spans="1:13" ht="19.5" customHeight="1">
      <c r="A13" s="838" t="s">
        <v>408</v>
      </c>
      <c r="B13" s="284">
        <v>32239</v>
      </c>
      <c r="C13" s="284">
        <v>32210</v>
      </c>
      <c r="D13" s="284">
        <v>32233</v>
      </c>
      <c r="E13" s="284">
        <v>31846</v>
      </c>
      <c r="F13" s="284">
        <v>32658</v>
      </c>
      <c r="G13" s="284">
        <v>33062</v>
      </c>
      <c r="H13" s="284">
        <v>32105</v>
      </c>
      <c r="I13" s="284">
        <v>32057</v>
      </c>
      <c r="J13" s="284">
        <v>32310</v>
      </c>
      <c r="K13" s="284">
        <v>32242</v>
      </c>
      <c r="L13" s="284">
        <v>32539</v>
      </c>
      <c r="M13" s="655">
        <v>32706</v>
      </c>
    </row>
    <row r="14" spans="1:13" ht="19.5" customHeight="1">
      <c r="A14" s="838" t="s">
        <v>409</v>
      </c>
      <c r="B14" s="284">
        <v>12247</v>
      </c>
      <c r="C14" s="284">
        <v>12191</v>
      </c>
      <c r="D14" s="284">
        <v>12001</v>
      </c>
      <c r="E14" s="284">
        <v>11762</v>
      </c>
      <c r="F14" s="284">
        <v>12129</v>
      </c>
      <c r="G14" s="284">
        <v>12400</v>
      </c>
      <c r="H14" s="284">
        <v>12321</v>
      </c>
      <c r="I14" s="284">
        <v>11573</v>
      </c>
      <c r="J14" s="284">
        <v>11289</v>
      </c>
      <c r="K14" s="284">
        <v>11038</v>
      </c>
      <c r="L14" s="284">
        <v>10502</v>
      </c>
      <c r="M14" s="655">
        <v>10667</v>
      </c>
    </row>
    <row r="15" spans="1:13" ht="19.5" customHeight="1">
      <c r="A15" s="838" t="s">
        <v>410</v>
      </c>
      <c r="B15" s="284">
        <v>52125</v>
      </c>
      <c r="C15" s="284">
        <v>52355</v>
      </c>
      <c r="D15" s="284">
        <v>52520</v>
      </c>
      <c r="E15" s="284">
        <v>53077</v>
      </c>
      <c r="F15" s="284">
        <v>52958</v>
      </c>
      <c r="G15" s="284">
        <v>52954</v>
      </c>
      <c r="H15" s="284">
        <v>53339</v>
      </c>
      <c r="I15" s="284">
        <v>52641</v>
      </c>
      <c r="J15" s="284">
        <v>52976</v>
      </c>
      <c r="K15" s="284">
        <v>53127</v>
      </c>
      <c r="L15" s="284">
        <v>53623</v>
      </c>
      <c r="M15" s="655">
        <v>53668</v>
      </c>
    </row>
    <row r="16" spans="1:13" ht="19.5" customHeight="1">
      <c r="A16" s="838" t="s">
        <v>411</v>
      </c>
      <c r="B16" s="284">
        <v>2</v>
      </c>
      <c r="C16" s="284">
        <v>2</v>
      </c>
      <c r="D16" s="284">
        <v>2</v>
      </c>
      <c r="E16" s="284">
        <v>2</v>
      </c>
      <c r="F16" s="284">
        <v>2</v>
      </c>
      <c r="G16" s="284">
        <v>2</v>
      </c>
      <c r="H16" s="284">
        <v>2</v>
      </c>
      <c r="I16" s="284">
        <v>2</v>
      </c>
      <c r="J16" s="284">
        <v>5</v>
      </c>
      <c r="K16" s="284">
        <v>4</v>
      </c>
      <c r="L16" s="284">
        <v>2</v>
      </c>
      <c r="M16" s="655">
        <v>2</v>
      </c>
    </row>
    <row r="17" spans="1:13" ht="19.5" customHeight="1">
      <c r="A17" s="838" t="s">
        <v>412</v>
      </c>
      <c r="B17" s="284">
        <v>7938</v>
      </c>
      <c r="C17" s="284">
        <v>8087</v>
      </c>
      <c r="D17" s="284">
        <v>7916</v>
      </c>
      <c r="E17" s="284">
        <v>8020</v>
      </c>
      <c r="F17" s="284">
        <v>7698</v>
      </c>
      <c r="G17" s="284">
        <v>7337</v>
      </c>
      <c r="H17" s="284">
        <v>1967</v>
      </c>
      <c r="I17" s="284">
        <v>2177</v>
      </c>
      <c r="J17" s="284">
        <v>7169</v>
      </c>
      <c r="K17" s="284">
        <v>6895</v>
      </c>
      <c r="L17" s="284">
        <v>6831</v>
      </c>
      <c r="M17" s="655">
        <v>6863</v>
      </c>
    </row>
    <row r="18" spans="1:13" ht="19.5" customHeight="1">
      <c r="A18" s="838" t="s">
        <v>413</v>
      </c>
      <c r="B18" s="284">
        <v>16527</v>
      </c>
      <c r="C18" s="284">
        <v>17147</v>
      </c>
      <c r="D18" s="284">
        <v>17235</v>
      </c>
      <c r="E18" s="284">
        <v>16470</v>
      </c>
      <c r="F18" s="284">
        <v>16656</v>
      </c>
      <c r="G18" s="284">
        <v>18699</v>
      </c>
      <c r="H18" s="284">
        <v>13209</v>
      </c>
      <c r="I18" s="284">
        <v>11436</v>
      </c>
      <c r="J18" s="284">
        <v>15808</v>
      </c>
      <c r="K18" s="284">
        <v>15281</v>
      </c>
      <c r="L18" s="284">
        <v>15292</v>
      </c>
      <c r="M18" s="655">
        <v>15109</v>
      </c>
    </row>
    <row r="19" spans="1:13" ht="19.5" customHeight="1">
      <c r="A19" s="838" t="s">
        <v>414</v>
      </c>
      <c r="B19" s="284">
        <v>337</v>
      </c>
      <c r="C19" s="284">
        <v>330</v>
      </c>
      <c r="D19" s="284">
        <v>360</v>
      </c>
      <c r="E19" s="284">
        <v>416</v>
      </c>
      <c r="F19" s="284">
        <v>423</v>
      </c>
      <c r="G19" s="284">
        <v>429</v>
      </c>
      <c r="H19" s="284">
        <v>322</v>
      </c>
      <c r="I19" s="284">
        <v>422</v>
      </c>
      <c r="J19" s="284">
        <v>428</v>
      </c>
      <c r="K19" s="284">
        <v>420</v>
      </c>
      <c r="L19" s="284">
        <v>414</v>
      </c>
      <c r="M19" s="655">
        <v>415</v>
      </c>
    </row>
    <row r="20" spans="1:13" ht="19.5" customHeight="1">
      <c r="A20" s="838" t="s">
        <v>415</v>
      </c>
      <c r="B20" s="284">
        <v>2222</v>
      </c>
      <c r="C20" s="284">
        <v>2182</v>
      </c>
      <c r="D20" s="284">
        <v>2109</v>
      </c>
      <c r="E20" s="284">
        <v>2066</v>
      </c>
      <c r="F20" s="284">
        <v>2036</v>
      </c>
      <c r="G20" s="284">
        <v>2436</v>
      </c>
      <c r="H20" s="284">
        <v>2557</v>
      </c>
      <c r="I20" s="284">
        <v>2060</v>
      </c>
      <c r="J20" s="284">
        <v>2050</v>
      </c>
      <c r="K20" s="284">
        <v>2056</v>
      </c>
      <c r="L20" s="284">
        <v>2054</v>
      </c>
      <c r="M20" s="655">
        <v>2115</v>
      </c>
    </row>
    <row r="21" spans="1:13" ht="19.5" customHeight="1">
      <c r="A21" s="838" t="s">
        <v>416</v>
      </c>
      <c r="B21" s="284">
        <v>24</v>
      </c>
      <c r="C21" s="284">
        <v>24</v>
      </c>
      <c r="D21" s="284">
        <v>25</v>
      </c>
      <c r="E21" s="284">
        <v>25</v>
      </c>
      <c r="F21" s="284">
        <v>25</v>
      </c>
      <c r="G21" s="284">
        <v>25</v>
      </c>
      <c r="H21" s="284">
        <v>25</v>
      </c>
      <c r="I21" s="284">
        <v>25</v>
      </c>
      <c r="J21" s="284">
        <v>25</v>
      </c>
      <c r="K21" s="284">
        <v>26</v>
      </c>
      <c r="L21" s="284">
        <v>28</v>
      </c>
      <c r="M21" s="655">
        <v>28</v>
      </c>
    </row>
    <row r="22" spans="1:13" ht="19.5" customHeight="1">
      <c r="A22" s="838" t="s">
        <v>417</v>
      </c>
      <c r="B22" s="284">
        <v>2241</v>
      </c>
      <c r="C22" s="284">
        <v>2182</v>
      </c>
      <c r="D22" s="284">
        <v>2133</v>
      </c>
      <c r="E22" s="284">
        <v>2121</v>
      </c>
      <c r="F22" s="284">
        <v>2181</v>
      </c>
      <c r="G22" s="284">
        <v>2169</v>
      </c>
      <c r="H22" s="284">
        <v>2232</v>
      </c>
      <c r="I22" s="284">
        <v>2071</v>
      </c>
      <c r="J22" s="284">
        <v>2074</v>
      </c>
      <c r="K22" s="284">
        <v>2085</v>
      </c>
      <c r="L22" s="284">
        <v>2097</v>
      </c>
      <c r="M22" s="655">
        <v>2113</v>
      </c>
    </row>
    <row r="23" spans="1:13" ht="19.5" customHeight="1">
      <c r="A23" s="838" t="s">
        <v>418</v>
      </c>
      <c r="B23" s="284">
        <v>2241</v>
      </c>
      <c r="C23" s="284">
        <v>2182</v>
      </c>
      <c r="D23" s="284">
        <v>2133</v>
      </c>
      <c r="E23" s="284">
        <v>2121</v>
      </c>
      <c r="F23" s="284">
        <v>2181</v>
      </c>
      <c r="G23" s="284">
        <v>2169</v>
      </c>
      <c r="H23" s="284">
        <v>2232</v>
      </c>
      <c r="I23" s="284">
        <v>2071</v>
      </c>
      <c r="J23" s="284">
        <v>2074</v>
      </c>
      <c r="K23" s="284">
        <v>2085</v>
      </c>
      <c r="L23" s="284">
        <v>2097</v>
      </c>
      <c r="M23" s="655">
        <v>2113</v>
      </c>
    </row>
    <row r="24" spans="1:13" ht="19.5" customHeight="1" thickBot="1">
      <c r="A24" s="839" t="s">
        <v>419</v>
      </c>
      <c r="B24" s="840">
        <v>0</v>
      </c>
      <c r="C24" s="840">
        <v>0</v>
      </c>
      <c r="D24" s="840">
        <v>0</v>
      </c>
      <c r="E24" s="840">
        <v>0</v>
      </c>
      <c r="F24" s="840">
        <v>0</v>
      </c>
      <c r="G24" s="840">
        <v>0</v>
      </c>
      <c r="H24" s="840">
        <v>0</v>
      </c>
      <c r="I24" s="840">
        <v>0</v>
      </c>
      <c r="J24" s="840">
        <v>0</v>
      </c>
      <c r="K24" s="840">
        <v>0</v>
      </c>
      <c r="L24" s="840">
        <v>0</v>
      </c>
      <c r="M24" s="841">
        <v>0</v>
      </c>
    </row>
    <row r="25" spans="1:13" ht="15.75" customHeight="1" thickTop="1">
      <c r="A25" s="1259"/>
      <c r="B25" s="1259"/>
      <c r="C25" s="1259"/>
      <c r="D25" s="1259"/>
      <c r="E25" s="1259"/>
      <c r="F25" s="1259"/>
      <c r="G25" s="1259"/>
      <c r="H25" s="1259"/>
      <c r="I25" s="1259"/>
      <c r="J25" s="1259"/>
      <c r="K25" s="1259"/>
      <c r="L25" s="1259"/>
      <c r="M25" s="1259"/>
    </row>
    <row r="26" spans="1:15" ht="12.75">
      <c r="A26" s="1003" t="s">
        <v>420</v>
      </c>
      <c r="B26" s="1003"/>
      <c r="C26" s="1003"/>
      <c r="D26" s="1003"/>
      <c r="E26" s="1003"/>
      <c r="F26" s="616"/>
      <c r="G26" s="616"/>
      <c r="H26" s="616"/>
      <c r="I26" s="51"/>
      <c r="J26" s="51"/>
      <c r="K26" s="51"/>
      <c r="L26" s="51"/>
      <c r="M26" s="51"/>
      <c r="N26" s="51"/>
      <c r="O26" s="51"/>
    </row>
    <row r="27" spans="1:15" ht="12.75">
      <c r="A27" s="1002" t="s">
        <v>421</v>
      </c>
      <c r="B27" s="1002"/>
      <c r="C27" s="1002"/>
      <c r="D27" s="1002"/>
      <c r="E27" s="1002"/>
      <c r="F27" s="1002"/>
      <c r="G27" s="44"/>
      <c r="H27" s="44"/>
      <c r="I27" s="621"/>
      <c r="J27" s="621"/>
      <c r="K27" s="621"/>
      <c r="L27" s="621"/>
      <c r="M27" s="621"/>
      <c r="N27" s="621"/>
      <c r="O27" s="621"/>
    </row>
    <row r="28" spans="1:8" ht="12.75">
      <c r="A28" s="1041" t="s">
        <v>350</v>
      </c>
      <c r="B28" s="1041"/>
      <c r="C28" s="1041"/>
      <c r="D28" s="1041"/>
      <c r="E28" s="1041"/>
      <c r="F28" s="52"/>
      <c r="G28" s="52"/>
      <c r="H28" s="52"/>
    </row>
    <row r="29" ht="12.75"/>
    <row r="30" spans="1:15" ht="12.75">
      <c r="A30" s="45"/>
      <c r="B30" s="45"/>
      <c r="C30" s="45"/>
      <c r="D30" s="46"/>
      <c r="E30" s="1008" t="s">
        <v>36</v>
      </c>
      <c r="F30" s="1008"/>
      <c r="G30" s="217"/>
      <c r="H30" s="217"/>
      <c r="I30" s="45"/>
      <c r="J30" s="53"/>
      <c r="K30" s="53"/>
      <c r="L30" s="53"/>
      <c r="M30" s="45"/>
      <c r="N30" s="45"/>
      <c r="O30" s="45"/>
    </row>
    <row r="31" ht="12.75"/>
    <row r="32" ht="12.75"/>
    <row r="36" ht="12.75">
      <c r="A36" s="68"/>
    </row>
    <row r="37" s="57" customFormat="1" ht="12.75">
      <c r="A37" s="78"/>
    </row>
    <row r="38" s="57" customFormat="1" ht="12.75"/>
  </sheetData>
  <sheetProtection/>
  <mergeCells count="7">
    <mergeCell ref="A2:M2"/>
    <mergeCell ref="A3:M3"/>
    <mergeCell ref="A26:E26"/>
    <mergeCell ref="A27:F27"/>
    <mergeCell ref="A28:E28"/>
    <mergeCell ref="E30:F30"/>
    <mergeCell ref="A25:M25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57.42187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3" t="s">
        <v>3</v>
      </c>
      <c r="M1" s="842" t="s">
        <v>4</v>
      </c>
    </row>
    <row r="2" spans="1:13" s="67" customFormat="1" ht="24" customHeight="1" thickBot="1" thickTop="1">
      <c r="A2" s="1263" t="s">
        <v>339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5"/>
    </row>
    <row r="3" spans="1:13" ht="38.25" customHeight="1" thickBot="1">
      <c r="A3" s="1260" t="s">
        <v>437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2"/>
    </row>
    <row r="4" spans="1:13" s="69" customFormat="1" ht="36" customHeight="1" thickBot="1">
      <c r="A4" s="836"/>
      <c r="B4" s="623" t="s">
        <v>422</v>
      </c>
      <c r="C4" s="623" t="s">
        <v>423</v>
      </c>
      <c r="D4" s="623" t="s">
        <v>424</v>
      </c>
      <c r="E4" s="624" t="s">
        <v>425</v>
      </c>
      <c r="F4" s="624" t="s">
        <v>426</v>
      </c>
      <c r="G4" s="624" t="s">
        <v>427</v>
      </c>
      <c r="H4" s="624" t="s">
        <v>428</v>
      </c>
      <c r="I4" s="624" t="s">
        <v>429</v>
      </c>
      <c r="J4" s="623" t="s">
        <v>430</v>
      </c>
      <c r="K4" s="624" t="s">
        <v>431</v>
      </c>
      <c r="L4" s="624" t="s">
        <v>432</v>
      </c>
      <c r="M4" s="651" t="s">
        <v>433</v>
      </c>
    </row>
    <row r="5" spans="1:13" s="67" customFormat="1" ht="19.5" customHeight="1">
      <c r="A5" s="837" t="s">
        <v>400</v>
      </c>
      <c r="B5" s="282">
        <v>338296</v>
      </c>
      <c r="C5" s="282">
        <v>338758</v>
      </c>
      <c r="D5" s="282">
        <v>343978</v>
      </c>
      <c r="E5" s="282">
        <v>336668</v>
      </c>
      <c r="F5" s="282">
        <v>337726</v>
      </c>
      <c r="G5" s="282">
        <v>348052</v>
      </c>
      <c r="H5" s="282">
        <v>337069</v>
      </c>
      <c r="I5" s="282">
        <v>342676</v>
      </c>
      <c r="J5" s="282">
        <v>364210</v>
      </c>
      <c r="K5" s="282">
        <v>374014</v>
      </c>
      <c r="L5" s="282">
        <v>372968</v>
      </c>
      <c r="M5" s="653">
        <v>372580</v>
      </c>
    </row>
    <row r="6" spans="1:13" s="67" customFormat="1" ht="19.5" customHeight="1">
      <c r="A6" s="838" t="s">
        <v>401</v>
      </c>
      <c r="B6" s="284">
        <v>238376</v>
      </c>
      <c r="C6" s="284">
        <v>238783</v>
      </c>
      <c r="D6" s="284">
        <v>243695</v>
      </c>
      <c r="E6" s="284">
        <v>235883</v>
      </c>
      <c r="F6" s="284">
        <v>236637</v>
      </c>
      <c r="G6" s="284">
        <v>246822</v>
      </c>
      <c r="H6" s="284">
        <v>235992</v>
      </c>
      <c r="I6" s="284">
        <v>241312</v>
      </c>
      <c r="J6" s="284">
        <v>262476</v>
      </c>
      <c r="K6" s="284">
        <v>271925</v>
      </c>
      <c r="L6" s="284">
        <v>270952</v>
      </c>
      <c r="M6" s="655">
        <v>271964</v>
      </c>
    </row>
    <row r="7" spans="1:13" ht="19.5" customHeight="1">
      <c r="A7" s="838" t="s">
        <v>402</v>
      </c>
      <c r="B7" s="284">
        <v>46173</v>
      </c>
      <c r="C7" s="284">
        <v>45915</v>
      </c>
      <c r="D7" s="284">
        <v>46308</v>
      </c>
      <c r="E7" s="284">
        <v>46571</v>
      </c>
      <c r="F7" s="284">
        <v>46771</v>
      </c>
      <c r="G7" s="284">
        <v>47055</v>
      </c>
      <c r="H7" s="284">
        <v>47101</v>
      </c>
      <c r="I7" s="284">
        <v>47570</v>
      </c>
      <c r="J7" s="284">
        <v>47557</v>
      </c>
      <c r="K7" s="284">
        <v>47670</v>
      </c>
      <c r="L7" s="284">
        <v>47317</v>
      </c>
      <c r="M7" s="655">
        <v>46188</v>
      </c>
    </row>
    <row r="8" spans="1:13" ht="19.5" customHeight="1">
      <c r="A8" s="838" t="s">
        <v>403</v>
      </c>
      <c r="B8" s="284">
        <v>35398</v>
      </c>
      <c r="C8" s="284">
        <v>35411</v>
      </c>
      <c r="D8" s="284">
        <v>35777</v>
      </c>
      <c r="E8" s="284">
        <v>36066</v>
      </c>
      <c r="F8" s="284">
        <v>36238</v>
      </c>
      <c r="G8" s="284">
        <v>36523</v>
      </c>
      <c r="H8" s="284">
        <v>36669</v>
      </c>
      <c r="I8" s="284">
        <v>37176</v>
      </c>
      <c r="J8" s="284">
        <v>37348</v>
      </c>
      <c r="K8" s="284">
        <v>37496</v>
      </c>
      <c r="L8" s="284">
        <v>37278</v>
      </c>
      <c r="M8" s="655">
        <v>36317</v>
      </c>
    </row>
    <row r="9" spans="1:13" ht="19.5" customHeight="1">
      <c r="A9" s="838" t="s">
        <v>404</v>
      </c>
      <c r="B9" s="284">
        <v>10775</v>
      </c>
      <c r="C9" s="284">
        <v>10504</v>
      </c>
      <c r="D9" s="284">
        <v>10531</v>
      </c>
      <c r="E9" s="284">
        <v>10505</v>
      </c>
      <c r="F9" s="284">
        <v>10533</v>
      </c>
      <c r="G9" s="284">
        <v>10532</v>
      </c>
      <c r="H9" s="284">
        <v>10432</v>
      </c>
      <c r="I9" s="284">
        <v>10394</v>
      </c>
      <c r="J9" s="284">
        <v>10209</v>
      </c>
      <c r="K9" s="284">
        <v>10174</v>
      </c>
      <c r="L9" s="284">
        <v>10039</v>
      </c>
      <c r="M9" s="655">
        <v>9871</v>
      </c>
    </row>
    <row r="10" spans="1:13" ht="19.5" customHeight="1">
      <c r="A10" s="838" t="s">
        <v>405</v>
      </c>
      <c r="B10" s="284">
        <v>53747</v>
      </c>
      <c r="C10" s="284">
        <v>54060</v>
      </c>
      <c r="D10" s="284">
        <v>53975</v>
      </c>
      <c r="E10" s="284">
        <v>54214</v>
      </c>
      <c r="F10" s="284">
        <v>54318</v>
      </c>
      <c r="G10" s="284">
        <v>54175</v>
      </c>
      <c r="H10" s="284">
        <v>53976</v>
      </c>
      <c r="I10" s="284">
        <v>53794</v>
      </c>
      <c r="J10" s="284">
        <v>54177</v>
      </c>
      <c r="K10" s="284">
        <v>54419</v>
      </c>
      <c r="L10" s="284">
        <v>54699</v>
      </c>
      <c r="M10" s="655">
        <v>54428</v>
      </c>
    </row>
    <row r="11" spans="1:13" ht="19.5" customHeight="1">
      <c r="A11" s="838" t="s">
        <v>406</v>
      </c>
      <c r="B11" s="284">
        <v>214979</v>
      </c>
      <c r="C11" s="284">
        <v>214751</v>
      </c>
      <c r="D11" s="284">
        <v>220137</v>
      </c>
      <c r="E11" s="284">
        <v>213887</v>
      </c>
      <c r="F11" s="284">
        <v>214827</v>
      </c>
      <c r="G11" s="284">
        <v>223916</v>
      </c>
      <c r="H11" s="284">
        <v>224450</v>
      </c>
      <c r="I11" s="284">
        <v>229935</v>
      </c>
      <c r="J11" s="284">
        <v>233427</v>
      </c>
      <c r="K11" s="284">
        <v>239017</v>
      </c>
      <c r="L11" s="284">
        <v>237886</v>
      </c>
      <c r="M11" s="655">
        <v>238944</v>
      </c>
    </row>
    <row r="12" spans="1:13" ht="19.5" customHeight="1">
      <c r="A12" s="838" t="s">
        <v>407</v>
      </c>
      <c r="B12" s="284">
        <v>44079</v>
      </c>
      <c r="C12" s="284">
        <v>43890</v>
      </c>
      <c r="D12" s="284">
        <v>44248</v>
      </c>
      <c r="E12" s="284">
        <v>44550</v>
      </c>
      <c r="F12" s="284">
        <v>44815</v>
      </c>
      <c r="G12" s="284">
        <v>45091</v>
      </c>
      <c r="H12" s="284">
        <v>45164</v>
      </c>
      <c r="I12" s="284">
        <v>45653</v>
      </c>
      <c r="J12" s="284">
        <v>45638</v>
      </c>
      <c r="K12" s="284">
        <v>45766</v>
      </c>
      <c r="L12" s="284">
        <v>45419</v>
      </c>
      <c r="M12" s="655">
        <v>44218</v>
      </c>
    </row>
    <row r="13" spans="1:13" ht="19.5" customHeight="1">
      <c r="A13" s="838" t="s">
        <v>408</v>
      </c>
      <c r="B13" s="284">
        <v>32923</v>
      </c>
      <c r="C13" s="284">
        <v>32997</v>
      </c>
      <c r="D13" s="284">
        <v>33336</v>
      </c>
      <c r="E13" s="284">
        <v>33660</v>
      </c>
      <c r="F13" s="284">
        <v>33899</v>
      </c>
      <c r="G13" s="284">
        <v>34173</v>
      </c>
      <c r="H13" s="284">
        <v>34347</v>
      </c>
      <c r="I13" s="284">
        <v>34878</v>
      </c>
      <c r="J13" s="284">
        <v>35043</v>
      </c>
      <c r="K13" s="284">
        <v>35216</v>
      </c>
      <c r="L13" s="284">
        <v>35009</v>
      </c>
      <c r="M13" s="655">
        <v>33966</v>
      </c>
    </row>
    <row r="14" spans="1:13" ht="19.5" customHeight="1">
      <c r="A14" s="838" t="s">
        <v>409</v>
      </c>
      <c r="B14" s="284">
        <v>10775</v>
      </c>
      <c r="C14" s="284">
        <v>10504</v>
      </c>
      <c r="D14" s="284">
        <v>10531</v>
      </c>
      <c r="E14" s="284">
        <v>10505</v>
      </c>
      <c r="F14" s="284">
        <v>10533</v>
      </c>
      <c r="G14" s="284">
        <v>10532</v>
      </c>
      <c r="H14" s="284">
        <v>10432</v>
      </c>
      <c r="I14" s="284">
        <v>10394</v>
      </c>
      <c r="J14" s="284">
        <v>10209</v>
      </c>
      <c r="K14" s="284">
        <v>10174</v>
      </c>
      <c r="L14" s="284">
        <v>10039</v>
      </c>
      <c r="M14" s="655">
        <v>9871</v>
      </c>
    </row>
    <row r="15" spans="1:13" ht="19.5" customHeight="1">
      <c r="A15" s="838" t="s">
        <v>410</v>
      </c>
      <c r="B15" s="284">
        <v>53719</v>
      </c>
      <c r="C15" s="284">
        <v>54052</v>
      </c>
      <c r="D15" s="284">
        <v>53967</v>
      </c>
      <c r="E15" s="284">
        <v>54206</v>
      </c>
      <c r="F15" s="284">
        <v>54310</v>
      </c>
      <c r="G15" s="284">
        <v>54167</v>
      </c>
      <c r="H15" s="284">
        <v>53968</v>
      </c>
      <c r="I15" s="284">
        <v>53786</v>
      </c>
      <c r="J15" s="284">
        <v>54169</v>
      </c>
      <c r="K15" s="284">
        <v>54411</v>
      </c>
      <c r="L15" s="284">
        <v>54691</v>
      </c>
      <c r="M15" s="655">
        <v>54420</v>
      </c>
    </row>
    <row r="16" spans="1:13" ht="19.5" customHeight="1">
      <c r="A16" s="838" t="s">
        <v>411</v>
      </c>
      <c r="B16" s="284">
        <v>2</v>
      </c>
      <c r="C16" s="284">
        <v>2</v>
      </c>
      <c r="D16" s="284">
        <v>2</v>
      </c>
      <c r="E16" s="284">
        <v>2</v>
      </c>
      <c r="F16" s="284">
        <v>2</v>
      </c>
      <c r="G16" s="284">
        <v>2</v>
      </c>
      <c r="H16" s="284">
        <v>2</v>
      </c>
      <c r="I16" s="284">
        <v>2</v>
      </c>
      <c r="J16" s="284">
        <v>2</v>
      </c>
      <c r="K16" s="284">
        <v>2</v>
      </c>
      <c r="L16" s="284">
        <v>2</v>
      </c>
      <c r="M16" s="655">
        <v>2</v>
      </c>
    </row>
    <row r="17" spans="1:13" ht="19.5" customHeight="1">
      <c r="A17" s="838" t="s">
        <v>412</v>
      </c>
      <c r="B17" s="284">
        <v>7056</v>
      </c>
      <c r="C17" s="284">
        <v>6980</v>
      </c>
      <c r="D17" s="284">
        <v>6901</v>
      </c>
      <c r="E17" s="284">
        <v>6751</v>
      </c>
      <c r="F17" s="284">
        <v>6749</v>
      </c>
      <c r="G17" s="284">
        <v>6661</v>
      </c>
      <c r="H17" s="284">
        <v>2340</v>
      </c>
      <c r="I17" s="284">
        <v>2443</v>
      </c>
      <c r="J17" s="284">
        <v>7239</v>
      </c>
      <c r="K17" s="284">
        <v>7749</v>
      </c>
      <c r="L17" s="284">
        <v>7835</v>
      </c>
      <c r="M17" s="655">
        <v>7864</v>
      </c>
    </row>
    <row r="18" spans="1:13" ht="19.5" customHeight="1">
      <c r="A18" s="838" t="s">
        <v>413</v>
      </c>
      <c r="B18" s="284">
        <v>14255</v>
      </c>
      <c r="C18" s="284">
        <v>14998</v>
      </c>
      <c r="D18" s="284">
        <v>14549</v>
      </c>
      <c r="E18" s="284">
        <v>13204</v>
      </c>
      <c r="F18" s="284">
        <v>13181</v>
      </c>
      <c r="G18" s="284">
        <v>13817</v>
      </c>
      <c r="H18" s="284">
        <v>6785</v>
      </c>
      <c r="I18" s="284">
        <v>6527</v>
      </c>
      <c r="J18" s="284">
        <v>19986</v>
      </c>
      <c r="K18" s="284">
        <v>23313</v>
      </c>
      <c r="L18" s="284">
        <v>23393</v>
      </c>
      <c r="M18" s="655">
        <v>23320</v>
      </c>
    </row>
    <row r="19" spans="1:13" ht="19.5" customHeight="1">
      <c r="A19" s="838" t="s">
        <v>414</v>
      </c>
      <c r="B19" s="284">
        <v>381</v>
      </c>
      <c r="C19" s="284">
        <v>389</v>
      </c>
      <c r="D19" s="284">
        <v>381</v>
      </c>
      <c r="E19" s="284">
        <v>385</v>
      </c>
      <c r="F19" s="284">
        <v>383</v>
      </c>
      <c r="G19" s="284">
        <v>386</v>
      </c>
      <c r="H19" s="284">
        <v>385</v>
      </c>
      <c r="I19" s="284">
        <v>381</v>
      </c>
      <c r="J19" s="284">
        <v>386</v>
      </c>
      <c r="K19" s="284">
        <v>376</v>
      </c>
      <c r="L19" s="284">
        <v>371</v>
      </c>
      <c r="M19" s="655">
        <v>381</v>
      </c>
    </row>
    <row r="20" spans="1:13" ht="19.5" customHeight="1">
      <c r="A20" s="838" t="s">
        <v>415</v>
      </c>
      <c r="B20" s="284">
        <v>2076</v>
      </c>
      <c r="C20" s="284">
        <v>2044</v>
      </c>
      <c r="D20" s="284">
        <v>2101</v>
      </c>
      <c r="E20" s="284">
        <v>2039</v>
      </c>
      <c r="F20" s="284">
        <v>1878</v>
      </c>
      <c r="G20" s="284">
        <v>2426</v>
      </c>
      <c r="H20" s="284">
        <v>2415</v>
      </c>
      <c r="I20" s="284">
        <v>2402</v>
      </c>
      <c r="J20" s="284">
        <v>1819</v>
      </c>
      <c r="K20" s="284">
        <v>1843</v>
      </c>
      <c r="L20" s="284">
        <v>1835</v>
      </c>
      <c r="M20" s="655">
        <v>1832</v>
      </c>
    </row>
    <row r="21" spans="1:13" ht="19.5" customHeight="1">
      <c r="A21" s="838" t="s">
        <v>416</v>
      </c>
      <c r="B21" s="284">
        <v>28</v>
      </c>
      <c r="C21" s="284">
        <v>8</v>
      </c>
      <c r="D21" s="284">
        <v>8</v>
      </c>
      <c r="E21" s="284">
        <v>8</v>
      </c>
      <c r="F21" s="284">
        <v>8</v>
      </c>
      <c r="G21" s="284">
        <v>8</v>
      </c>
      <c r="H21" s="284">
        <v>8</v>
      </c>
      <c r="I21" s="284">
        <v>8</v>
      </c>
      <c r="J21" s="284">
        <v>8</v>
      </c>
      <c r="K21" s="284">
        <v>8</v>
      </c>
      <c r="L21" s="284">
        <v>8</v>
      </c>
      <c r="M21" s="655">
        <v>8</v>
      </c>
    </row>
    <row r="22" spans="1:13" ht="19.5" customHeight="1">
      <c r="A22" s="838" t="s">
        <v>417</v>
      </c>
      <c r="B22" s="284">
        <v>2094</v>
      </c>
      <c r="C22" s="284">
        <v>2025</v>
      </c>
      <c r="D22" s="284">
        <v>2060</v>
      </c>
      <c r="E22" s="284">
        <v>2021</v>
      </c>
      <c r="F22" s="284">
        <v>1956</v>
      </c>
      <c r="G22" s="284">
        <v>1964</v>
      </c>
      <c r="H22" s="284">
        <v>1937</v>
      </c>
      <c r="I22" s="284">
        <v>1917</v>
      </c>
      <c r="J22" s="284">
        <v>1919</v>
      </c>
      <c r="K22" s="284">
        <v>1904</v>
      </c>
      <c r="L22" s="284">
        <v>1898</v>
      </c>
      <c r="M22" s="655">
        <v>1970</v>
      </c>
    </row>
    <row r="23" spans="1:13" ht="19.5" customHeight="1">
      <c r="A23" s="838" t="s">
        <v>418</v>
      </c>
      <c r="B23" s="284">
        <v>2094</v>
      </c>
      <c r="C23" s="284">
        <v>2025</v>
      </c>
      <c r="D23" s="284">
        <v>2060</v>
      </c>
      <c r="E23" s="284">
        <v>2021</v>
      </c>
      <c r="F23" s="284">
        <v>1956</v>
      </c>
      <c r="G23" s="284">
        <v>1964</v>
      </c>
      <c r="H23" s="284">
        <v>1937</v>
      </c>
      <c r="I23" s="284">
        <v>1917</v>
      </c>
      <c r="J23" s="284">
        <v>1919</v>
      </c>
      <c r="K23" s="284">
        <v>1904</v>
      </c>
      <c r="L23" s="284">
        <v>1898</v>
      </c>
      <c r="M23" s="655">
        <v>1970</v>
      </c>
    </row>
    <row r="24" spans="1:13" ht="19.5" customHeight="1" thickBot="1">
      <c r="A24" s="839" t="s">
        <v>419</v>
      </c>
      <c r="B24" s="840">
        <v>0</v>
      </c>
      <c r="C24" s="840">
        <v>0</v>
      </c>
      <c r="D24" s="840">
        <v>0</v>
      </c>
      <c r="E24" s="840">
        <v>0</v>
      </c>
      <c r="F24" s="840">
        <v>0</v>
      </c>
      <c r="G24" s="840">
        <v>0</v>
      </c>
      <c r="H24" s="840">
        <v>0</v>
      </c>
      <c r="I24" s="840">
        <v>0</v>
      </c>
      <c r="J24" s="840">
        <v>0</v>
      </c>
      <c r="K24" s="840">
        <v>0</v>
      </c>
      <c r="L24" s="840">
        <v>0</v>
      </c>
      <c r="M24" s="841">
        <v>0</v>
      </c>
    </row>
    <row r="25" spans="1:13" ht="15.75" customHeight="1" thickTop="1">
      <c r="A25" s="1259"/>
      <c r="B25" s="1259"/>
      <c r="C25" s="1259"/>
      <c r="D25" s="1259"/>
      <c r="E25" s="1259"/>
      <c r="F25" s="1259"/>
      <c r="G25" s="1259"/>
      <c r="H25" s="1259"/>
      <c r="I25" s="1259"/>
      <c r="J25" s="1259"/>
      <c r="K25" s="1259"/>
      <c r="L25" s="1259"/>
      <c r="M25" s="1259"/>
    </row>
    <row r="26" spans="1:15" ht="12.75">
      <c r="A26" s="1003" t="s">
        <v>420</v>
      </c>
      <c r="B26" s="1003"/>
      <c r="C26" s="1003"/>
      <c r="D26" s="1003"/>
      <c r="E26" s="1003"/>
      <c r="F26" s="616"/>
      <c r="G26" s="616"/>
      <c r="H26" s="616"/>
      <c r="I26" s="51"/>
      <c r="J26" s="51"/>
      <c r="K26" s="51"/>
      <c r="L26" s="51"/>
      <c r="M26" s="51"/>
      <c r="N26" s="51"/>
      <c r="O26" s="51"/>
    </row>
    <row r="27" spans="1:15" ht="12.75">
      <c r="A27" s="1002" t="s">
        <v>421</v>
      </c>
      <c r="B27" s="1002"/>
      <c r="C27" s="1002"/>
      <c r="D27" s="1002"/>
      <c r="E27" s="1002"/>
      <c r="F27" s="1002"/>
      <c r="G27" s="44"/>
      <c r="H27" s="44"/>
      <c r="I27" s="621"/>
      <c r="J27" s="621"/>
      <c r="K27" s="621"/>
      <c r="L27" s="621"/>
      <c r="M27" s="621"/>
      <c r="N27" s="621"/>
      <c r="O27" s="621"/>
    </row>
    <row r="28" spans="1:8" ht="12.75">
      <c r="A28" s="1041" t="s">
        <v>350</v>
      </c>
      <c r="B28" s="1041"/>
      <c r="C28" s="1041"/>
      <c r="D28" s="1041"/>
      <c r="E28" s="1041"/>
      <c r="F28" s="52"/>
      <c r="G28" s="52"/>
      <c r="H28" s="52"/>
    </row>
    <row r="29" ht="12.75"/>
    <row r="30" spans="1:15" ht="12.75">
      <c r="A30" s="45"/>
      <c r="B30" s="45"/>
      <c r="C30" s="45"/>
      <c r="D30" s="46"/>
      <c r="E30" s="1008" t="s">
        <v>36</v>
      </c>
      <c r="F30" s="1008"/>
      <c r="G30" s="217"/>
      <c r="H30" s="217"/>
      <c r="I30" s="45"/>
      <c r="J30" s="53"/>
      <c r="K30" s="53"/>
      <c r="L30" s="53"/>
      <c r="M30" s="45"/>
      <c r="N30" s="45"/>
      <c r="O30" s="45"/>
    </row>
    <row r="31" ht="12.75"/>
    <row r="32" ht="12.75"/>
    <row r="36" ht="12.75">
      <c r="A36" s="68"/>
    </row>
    <row r="37" s="57" customFormat="1" ht="12.75">
      <c r="A37" s="78"/>
    </row>
    <row r="38" s="57" customFormat="1" ht="12.75"/>
  </sheetData>
  <sheetProtection/>
  <mergeCells count="7">
    <mergeCell ref="A2:M2"/>
    <mergeCell ref="A3:M3"/>
    <mergeCell ref="A26:E26"/>
    <mergeCell ref="A27:F27"/>
    <mergeCell ref="A28:E28"/>
    <mergeCell ref="E30:F30"/>
    <mergeCell ref="A25:M25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57.42187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3" t="s">
        <v>3</v>
      </c>
      <c r="M1" s="842" t="s">
        <v>4</v>
      </c>
    </row>
    <row r="2" spans="1:13" s="67" customFormat="1" ht="24" customHeight="1" thickBot="1" thickTop="1">
      <c r="A2" s="1263" t="s">
        <v>11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5"/>
    </row>
    <row r="3" spans="1:13" ht="38.25" customHeight="1" thickBot="1">
      <c r="A3" s="1260" t="s">
        <v>438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2"/>
    </row>
    <row r="4" spans="1:13" s="69" customFormat="1" ht="36" customHeight="1" thickBot="1">
      <c r="A4" s="836"/>
      <c r="B4" s="623" t="s">
        <v>422</v>
      </c>
      <c r="C4" s="623" t="s">
        <v>423</v>
      </c>
      <c r="D4" s="623" t="s">
        <v>424</v>
      </c>
      <c r="E4" s="624" t="s">
        <v>425</v>
      </c>
      <c r="F4" s="624" t="s">
        <v>426</v>
      </c>
      <c r="G4" s="624" t="s">
        <v>427</v>
      </c>
      <c r="H4" s="624" t="s">
        <v>428</v>
      </c>
      <c r="I4" s="624" t="s">
        <v>429</v>
      </c>
      <c r="J4" s="623" t="s">
        <v>430</v>
      </c>
      <c r="K4" s="624" t="s">
        <v>431</v>
      </c>
      <c r="L4" s="624" t="s">
        <v>432</v>
      </c>
      <c r="M4" s="651" t="s">
        <v>433</v>
      </c>
    </row>
    <row r="5" spans="1:13" s="67" customFormat="1" ht="19.5" customHeight="1">
      <c r="A5" s="837" t="s">
        <v>400</v>
      </c>
      <c r="B5" s="282">
        <v>369802</v>
      </c>
      <c r="C5" s="282">
        <v>369931</v>
      </c>
      <c r="D5" s="282">
        <v>376827</v>
      </c>
      <c r="E5" s="282">
        <v>384707</v>
      </c>
      <c r="F5" s="282">
        <v>385104</v>
      </c>
      <c r="G5" s="282">
        <v>388602</v>
      </c>
      <c r="H5" s="282">
        <v>386380</v>
      </c>
      <c r="I5" s="282">
        <v>374443</v>
      </c>
      <c r="J5" s="282">
        <v>392623</v>
      </c>
      <c r="K5" s="282">
        <v>393802</v>
      </c>
      <c r="L5" s="282">
        <v>394358</v>
      </c>
      <c r="M5" s="653">
        <v>393302</v>
      </c>
    </row>
    <row r="6" spans="1:13" s="67" customFormat="1" ht="19.5" customHeight="1">
      <c r="A6" s="838" t="s">
        <v>401</v>
      </c>
      <c r="B6" s="284">
        <v>266935</v>
      </c>
      <c r="C6" s="284">
        <v>266573</v>
      </c>
      <c r="D6" s="284">
        <v>272835</v>
      </c>
      <c r="E6" s="284">
        <v>280482</v>
      </c>
      <c r="F6" s="284">
        <v>281592</v>
      </c>
      <c r="G6" s="284">
        <v>284636</v>
      </c>
      <c r="H6" s="284">
        <v>282869</v>
      </c>
      <c r="I6" s="284">
        <v>270313</v>
      </c>
      <c r="J6" s="284">
        <v>287825</v>
      </c>
      <c r="K6" s="284">
        <v>288749</v>
      </c>
      <c r="L6" s="284">
        <v>289088</v>
      </c>
      <c r="M6" s="655">
        <v>287329</v>
      </c>
    </row>
    <row r="7" spans="1:13" ht="19.5" customHeight="1">
      <c r="A7" s="838" t="s">
        <v>402</v>
      </c>
      <c r="B7" s="284">
        <v>48489</v>
      </c>
      <c r="C7" s="284">
        <v>48959</v>
      </c>
      <c r="D7" s="284">
        <v>49451</v>
      </c>
      <c r="E7" s="284">
        <v>49741</v>
      </c>
      <c r="F7" s="284">
        <v>49058</v>
      </c>
      <c r="G7" s="284">
        <v>49425</v>
      </c>
      <c r="H7" s="284">
        <v>49459</v>
      </c>
      <c r="I7" s="284">
        <v>50087</v>
      </c>
      <c r="J7" s="284">
        <v>50188</v>
      </c>
      <c r="K7" s="284">
        <v>50001</v>
      </c>
      <c r="L7" s="284">
        <v>50269</v>
      </c>
      <c r="M7" s="655">
        <v>50594</v>
      </c>
    </row>
    <row r="8" spans="1:13" ht="19.5" customHeight="1">
      <c r="A8" s="838" t="s">
        <v>403</v>
      </c>
      <c r="B8" s="284">
        <v>38316</v>
      </c>
      <c r="C8" s="284">
        <v>38842</v>
      </c>
      <c r="D8" s="284">
        <v>39381</v>
      </c>
      <c r="E8" s="284">
        <v>39839</v>
      </c>
      <c r="F8" s="284">
        <v>39310</v>
      </c>
      <c r="G8" s="284">
        <v>39679</v>
      </c>
      <c r="H8" s="284">
        <v>39558</v>
      </c>
      <c r="I8" s="284">
        <v>40367</v>
      </c>
      <c r="J8" s="284">
        <v>40574</v>
      </c>
      <c r="K8" s="284">
        <v>41110</v>
      </c>
      <c r="L8" s="284">
        <v>41152</v>
      </c>
      <c r="M8" s="655">
        <v>41460</v>
      </c>
    </row>
    <row r="9" spans="1:13" ht="19.5" customHeight="1">
      <c r="A9" s="838" t="s">
        <v>404</v>
      </c>
      <c r="B9" s="284">
        <v>10173</v>
      </c>
      <c r="C9" s="284">
        <v>10117</v>
      </c>
      <c r="D9" s="284">
        <v>10070</v>
      </c>
      <c r="E9" s="284">
        <v>9902</v>
      </c>
      <c r="F9" s="284">
        <v>9748</v>
      </c>
      <c r="G9" s="284">
        <v>9746</v>
      </c>
      <c r="H9" s="284">
        <v>9901</v>
      </c>
      <c r="I9" s="284">
        <v>9720</v>
      </c>
      <c r="J9" s="284">
        <v>9614</v>
      </c>
      <c r="K9" s="284">
        <v>8891</v>
      </c>
      <c r="L9" s="284">
        <v>9117</v>
      </c>
      <c r="M9" s="655">
        <v>9134</v>
      </c>
    </row>
    <row r="10" spans="1:13" ht="19.5" customHeight="1">
      <c r="A10" s="838" t="s">
        <v>405</v>
      </c>
      <c r="B10" s="284">
        <v>54378</v>
      </c>
      <c r="C10" s="284">
        <v>54399</v>
      </c>
      <c r="D10" s="284">
        <v>54541</v>
      </c>
      <c r="E10" s="284">
        <v>54484</v>
      </c>
      <c r="F10" s="284">
        <v>54454</v>
      </c>
      <c r="G10" s="284">
        <v>54541</v>
      </c>
      <c r="H10" s="284">
        <v>54052</v>
      </c>
      <c r="I10" s="284">
        <v>54043</v>
      </c>
      <c r="J10" s="284">
        <v>54610</v>
      </c>
      <c r="K10" s="284">
        <v>55052</v>
      </c>
      <c r="L10" s="284">
        <v>55001</v>
      </c>
      <c r="M10" s="655">
        <v>55379</v>
      </c>
    </row>
    <row r="11" spans="1:13" ht="19.5" customHeight="1">
      <c r="A11" s="838" t="s">
        <v>406</v>
      </c>
      <c r="B11" s="284">
        <v>233871</v>
      </c>
      <c r="C11" s="284">
        <v>233332</v>
      </c>
      <c r="D11" s="284">
        <v>239455</v>
      </c>
      <c r="E11" s="284">
        <v>247012</v>
      </c>
      <c r="F11" s="284">
        <v>248059</v>
      </c>
      <c r="G11" s="284">
        <v>249943</v>
      </c>
      <c r="H11" s="284">
        <v>248480</v>
      </c>
      <c r="I11" s="284">
        <v>251238</v>
      </c>
      <c r="J11" s="284">
        <v>253570</v>
      </c>
      <c r="K11" s="284">
        <v>254261</v>
      </c>
      <c r="L11" s="284">
        <v>255197</v>
      </c>
      <c r="M11" s="655">
        <v>253376</v>
      </c>
    </row>
    <row r="12" spans="1:13" ht="19.5" customHeight="1">
      <c r="A12" s="838" t="s">
        <v>407</v>
      </c>
      <c r="B12" s="284">
        <v>46086</v>
      </c>
      <c r="C12" s="284">
        <v>46615</v>
      </c>
      <c r="D12" s="284">
        <v>47086</v>
      </c>
      <c r="E12" s="284">
        <v>47412</v>
      </c>
      <c r="F12" s="284">
        <v>46776</v>
      </c>
      <c r="G12" s="284">
        <v>47381</v>
      </c>
      <c r="H12" s="284">
        <v>47423</v>
      </c>
      <c r="I12" s="284">
        <v>48072</v>
      </c>
      <c r="J12" s="284">
        <v>48170</v>
      </c>
      <c r="K12" s="284">
        <v>47785</v>
      </c>
      <c r="L12" s="284">
        <v>48071</v>
      </c>
      <c r="M12" s="655">
        <v>48421</v>
      </c>
    </row>
    <row r="13" spans="1:13" ht="19.5" customHeight="1">
      <c r="A13" s="838" t="s">
        <v>408</v>
      </c>
      <c r="B13" s="284">
        <v>35514</v>
      </c>
      <c r="C13" s="284">
        <v>36103</v>
      </c>
      <c r="D13" s="284">
        <v>36630</v>
      </c>
      <c r="E13" s="284">
        <v>37127</v>
      </c>
      <c r="F13" s="284">
        <v>36638</v>
      </c>
      <c r="G13" s="284">
        <v>37247</v>
      </c>
      <c r="H13" s="284">
        <v>37134</v>
      </c>
      <c r="I13" s="284">
        <v>37969</v>
      </c>
      <c r="J13" s="284">
        <v>38177</v>
      </c>
      <c r="K13" s="284">
        <v>38507</v>
      </c>
      <c r="L13" s="284">
        <v>38572</v>
      </c>
      <c r="M13" s="655">
        <v>38908</v>
      </c>
    </row>
    <row r="14" spans="1:13" ht="19.5" customHeight="1">
      <c r="A14" s="838" t="s">
        <v>409</v>
      </c>
      <c r="B14" s="284">
        <v>10173</v>
      </c>
      <c r="C14" s="284">
        <v>10117</v>
      </c>
      <c r="D14" s="284">
        <v>10070</v>
      </c>
      <c r="E14" s="284">
        <v>9902</v>
      </c>
      <c r="F14" s="284">
        <v>9748</v>
      </c>
      <c r="G14" s="284">
        <v>9746</v>
      </c>
      <c r="H14" s="284">
        <v>9901</v>
      </c>
      <c r="I14" s="284">
        <v>9720</v>
      </c>
      <c r="J14" s="284">
        <v>9614</v>
      </c>
      <c r="K14" s="284">
        <v>8891</v>
      </c>
      <c r="L14" s="284">
        <v>9117</v>
      </c>
      <c r="M14" s="655">
        <v>9134</v>
      </c>
    </row>
    <row r="15" spans="1:13" ht="19.5" customHeight="1">
      <c r="A15" s="838" t="s">
        <v>410</v>
      </c>
      <c r="B15" s="284">
        <v>54370</v>
      </c>
      <c r="C15" s="284">
        <v>54391</v>
      </c>
      <c r="D15" s="284">
        <v>54533</v>
      </c>
      <c r="E15" s="284">
        <v>54476</v>
      </c>
      <c r="F15" s="284">
        <v>54446</v>
      </c>
      <c r="G15" s="284">
        <v>54533</v>
      </c>
      <c r="H15" s="284">
        <v>54044</v>
      </c>
      <c r="I15" s="284">
        <v>54035</v>
      </c>
      <c r="J15" s="284">
        <v>54602</v>
      </c>
      <c r="K15" s="284">
        <v>55044</v>
      </c>
      <c r="L15" s="284">
        <v>54993</v>
      </c>
      <c r="M15" s="655">
        <v>55371</v>
      </c>
    </row>
    <row r="16" spans="1:13" ht="19.5" customHeight="1">
      <c r="A16" s="838" t="s">
        <v>411</v>
      </c>
      <c r="B16" s="284">
        <v>2</v>
      </c>
      <c r="C16" s="284">
        <v>2</v>
      </c>
      <c r="D16" s="284">
        <v>2</v>
      </c>
      <c r="E16" s="284">
        <v>2</v>
      </c>
      <c r="F16" s="284">
        <v>2</v>
      </c>
      <c r="G16" s="284">
        <v>2</v>
      </c>
      <c r="H16" s="284">
        <v>2</v>
      </c>
      <c r="I16" s="284">
        <v>2</v>
      </c>
      <c r="J16" s="284">
        <v>2</v>
      </c>
      <c r="K16" s="284">
        <v>2</v>
      </c>
      <c r="L16" s="284">
        <v>2</v>
      </c>
      <c r="M16" s="655">
        <v>2</v>
      </c>
    </row>
    <row r="17" spans="1:13" ht="19.5" customHeight="1">
      <c r="A17" s="838" t="s">
        <v>412</v>
      </c>
      <c r="B17" s="284">
        <v>7881</v>
      </c>
      <c r="C17" s="284">
        <v>7877</v>
      </c>
      <c r="D17" s="284">
        <v>7895</v>
      </c>
      <c r="E17" s="284">
        <v>7929</v>
      </c>
      <c r="F17" s="284">
        <v>7911</v>
      </c>
      <c r="G17" s="284">
        <v>7892</v>
      </c>
      <c r="H17" s="284">
        <v>7557</v>
      </c>
      <c r="I17" s="284">
        <v>3040</v>
      </c>
      <c r="J17" s="284">
        <v>7034</v>
      </c>
      <c r="K17" s="284">
        <v>7414</v>
      </c>
      <c r="L17" s="284">
        <v>7525</v>
      </c>
      <c r="M17" s="655">
        <v>7415</v>
      </c>
    </row>
    <row r="18" spans="1:13" ht="19.5" customHeight="1">
      <c r="A18" s="838" t="s">
        <v>413</v>
      </c>
      <c r="B18" s="284">
        <v>23346</v>
      </c>
      <c r="C18" s="284">
        <v>23488</v>
      </c>
      <c r="D18" s="284">
        <v>23633</v>
      </c>
      <c r="E18" s="284">
        <v>23697</v>
      </c>
      <c r="F18" s="284">
        <v>23663</v>
      </c>
      <c r="G18" s="284">
        <v>24514</v>
      </c>
      <c r="H18" s="284">
        <v>24690</v>
      </c>
      <c r="I18" s="284">
        <v>14255</v>
      </c>
      <c r="J18" s="284">
        <v>25413</v>
      </c>
      <c r="K18" s="284">
        <v>25268</v>
      </c>
      <c r="L18" s="284">
        <v>24554</v>
      </c>
      <c r="M18" s="655">
        <v>24656</v>
      </c>
    </row>
    <row r="19" spans="1:13" ht="19.5" customHeight="1">
      <c r="A19" s="838" t="s">
        <v>414</v>
      </c>
      <c r="B19" s="284">
        <v>399</v>
      </c>
      <c r="C19" s="284">
        <v>395</v>
      </c>
      <c r="D19" s="284">
        <v>386</v>
      </c>
      <c r="E19" s="284">
        <v>383</v>
      </c>
      <c r="F19" s="284">
        <v>390</v>
      </c>
      <c r="G19" s="284">
        <v>388</v>
      </c>
      <c r="H19" s="284">
        <v>388</v>
      </c>
      <c r="I19" s="284">
        <v>383</v>
      </c>
      <c r="J19" s="284">
        <v>379</v>
      </c>
      <c r="K19" s="284">
        <v>387</v>
      </c>
      <c r="L19" s="284">
        <v>382</v>
      </c>
      <c r="M19" s="655">
        <v>379</v>
      </c>
    </row>
    <row r="20" spans="1:13" ht="19.5" customHeight="1">
      <c r="A20" s="838" t="s">
        <v>415</v>
      </c>
      <c r="B20" s="284">
        <v>1834</v>
      </c>
      <c r="C20" s="284">
        <v>1874</v>
      </c>
      <c r="D20" s="284">
        <v>1850</v>
      </c>
      <c r="E20" s="284">
        <v>1842</v>
      </c>
      <c r="F20" s="284">
        <v>1956</v>
      </c>
      <c r="G20" s="284">
        <v>2284</v>
      </c>
      <c r="H20" s="284">
        <v>2140</v>
      </c>
      <c r="I20" s="284">
        <v>1777</v>
      </c>
      <c r="J20" s="284">
        <v>1805</v>
      </c>
      <c r="K20" s="284">
        <v>1804</v>
      </c>
      <c r="L20" s="284">
        <v>1810</v>
      </c>
      <c r="M20" s="655">
        <v>1880</v>
      </c>
    </row>
    <row r="21" spans="1:13" ht="19.5" customHeight="1">
      <c r="A21" s="838" t="s">
        <v>416</v>
      </c>
      <c r="B21" s="284">
        <v>8</v>
      </c>
      <c r="C21" s="284">
        <v>8</v>
      </c>
      <c r="D21" s="284">
        <v>8</v>
      </c>
      <c r="E21" s="284">
        <v>8</v>
      </c>
      <c r="F21" s="284">
        <v>8</v>
      </c>
      <c r="G21" s="284">
        <v>8</v>
      </c>
      <c r="H21" s="284">
        <v>8</v>
      </c>
      <c r="I21" s="284">
        <v>8</v>
      </c>
      <c r="J21" s="284">
        <v>8</v>
      </c>
      <c r="K21" s="284">
        <v>8</v>
      </c>
      <c r="L21" s="284">
        <v>8</v>
      </c>
      <c r="M21" s="655">
        <v>8</v>
      </c>
    </row>
    <row r="22" spans="1:13" ht="19.5" customHeight="1">
      <c r="A22" s="838" t="s">
        <v>417</v>
      </c>
      <c r="B22" s="284">
        <v>2403</v>
      </c>
      <c r="C22" s="284">
        <v>2344</v>
      </c>
      <c r="D22" s="284">
        <v>2365</v>
      </c>
      <c r="E22" s="284">
        <v>2329</v>
      </c>
      <c r="F22" s="284">
        <v>2282</v>
      </c>
      <c r="G22" s="284">
        <v>2044</v>
      </c>
      <c r="H22" s="284">
        <v>2036</v>
      </c>
      <c r="I22" s="284">
        <v>2015</v>
      </c>
      <c r="J22" s="284">
        <v>2018</v>
      </c>
      <c r="K22" s="284">
        <v>2216</v>
      </c>
      <c r="L22" s="284">
        <v>2198</v>
      </c>
      <c r="M22" s="655">
        <v>2173</v>
      </c>
    </row>
    <row r="23" spans="1:13" ht="19.5" customHeight="1">
      <c r="A23" s="838" t="s">
        <v>418</v>
      </c>
      <c r="B23" s="284">
        <v>2403</v>
      </c>
      <c r="C23" s="284">
        <v>2344</v>
      </c>
      <c r="D23" s="284">
        <v>2365</v>
      </c>
      <c r="E23" s="284">
        <v>2329</v>
      </c>
      <c r="F23" s="284">
        <v>2282</v>
      </c>
      <c r="G23" s="284">
        <v>2044</v>
      </c>
      <c r="H23" s="284">
        <v>2036</v>
      </c>
      <c r="I23" s="284">
        <v>2015</v>
      </c>
      <c r="J23" s="284">
        <v>2018</v>
      </c>
      <c r="K23" s="284">
        <v>2216</v>
      </c>
      <c r="L23" s="284">
        <v>2198</v>
      </c>
      <c r="M23" s="655">
        <v>2173</v>
      </c>
    </row>
    <row r="24" spans="1:13" ht="19.5" customHeight="1" thickBot="1">
      <c r="A24" s="839" t="s">
        <v>419</v>
      </c>
      <c r="B24" s="840">
        <v>0</v>
      </c>
      <c r="C24" s="840">
        <v>0</v>
      </c>
      <c r="D24" s="840">
        <v>0</v>
      </c>
      <c r="E24" s="840">
        <v>0</v>
      </c>
      <c r="F24" s="840">
        <v>0</v>
      </c>
      <c r="G24" s="840">
        <v>0</v>
      </c>
      <c r="H24" s="840">
        <v>0</v>
      </c>
      <c r="I24" s="840">
        <v>0</v>
      </c>
      <c r="J24" s="840">
        <v>0</v>
      </c>
      <c r="K24" s="840">
        <v>0</v>
      </c>
      <c r="L24" s="840">
        <v>0</v>
      </c>
      <c r="M24" s="841">
        <v>0</v>
      </c>
    </row>
    <row r="25" spans="1:13" ht="15.75" customHeight="1" thickTop="1">
      <c r="A25" s="1259"/>
      <c r="B25" s="1259"/>
      <c r="C25" s="1259"/>
      <c r="D25" s="1259"/>
      <c r="E25" s="1259"/>
      <c r="F25" s="1259"/>
      <c r="G25" s="1259"/>
      <c r="H25" s="1259"/>
      <c r="I25" s="1259"/>
      <c r="J25" s="1259"/>
      <c r="K25" s="1259"/>
      <c r="L25" s="1259"/>
      <c r="M25" s="1259"/>
    </row>
    <row r="26" spans="1:15" ht="12.75">
      <c r="A26" s="1003" t="s">
        <v>420</v>
      </c>
      <c r="B26" s="1003"/>
      <c r="C26" s="1003"/>
      <c r="D26" s="1003"/>
      <c r="E26" s="1003"/>
      <c r="F26" s="616"/>
      <c r="G26" s="616"/>
      <c r="H26" s="616"/>
      <c r="I26" s="51"/>
      <c r="J26" s="51"/>
      <c r="K26" s="51"/>
      <c r="L26" s="51"/>
      <c r="M26" s="51"/>
      <c r="N26" s="51"/>
      <c r="O26" s="51"/>
    </row>
    <row r="27" spans="1:15" ht="12.75">
      <c r="A27" s="1002" t="s">
        <v>421</v>
      </c>
      <c r="B27" s="1002"/>
      <c r="C27" s="1002"/>
      <c r="D27" s="1002"/>
      <c r="E27" s="1002"/>
      <c r="F27" s="1002"/>
      <c r="G27" s="44"/>
      <c r="H27" s="44"/>
      <c r="I27" s="621"/>
      <c r="J27" s="621"/>
      <c r="K27" s="621"/>
      <c r="L27" s="621"/>
      <c r="M27" s="621"/>
      <c r="N27" s="621"/>
      <c r="O27" s="621"/>
    </row>
    <row r="28" spans="1:8" ht="12.75">
      <c r="A28" s="1041" t="s">
        <v>350</v>
      </c>
      <c r="B28" s="1041"/>
      <c r="C28" s="1041"/>
      <c r="D28" s="1041"/>
      <c r="E28" s="1041"/>
      <c r="F28" s="52"/>
      <c r="G28" s="52"/>
      <c r="H28" s="52"/>
    </row>
    <row r="29" ht="12.75"/>
    <row r="30" spans="1:15" ht="12.75">
      <c r="A30" s="45"/>
      <c r="B30" s="45"/>
      <c r="C30" s="45"/>
      <c r="D30" s="46"/>
      <c r="E30" s="1008" t="s">
        <v>36</v>
      </c>
      <c r="F30" s="1008"/>
      <c r="G30" s="217"/>
      <c r="H30" s="217"/>
      <c r="I30" s="45"/>
      <c r="J30" s="53"/>
      <c r="K30" s="53"/>
      <c r="L30" s="53"/>
      <c r="M30" s="45"/>
      <c r="N30" s="45"/>
      <c r="O30" s="45"/>
    </row>
    <row r="31" ht="12.75"/>
    <row r="32" ht="12.75"/>
    <row r="36" ht="12.75">
      <c r="A36" s="68"/>
    </row>
    <row r="37" s="57" customFormat="1" ht="12.75">
      <c r="A37" s="78"/>
    </row>
    <row r="38" s="57" customFormat="1" ht="12.75"/>
  </sheetData>
  <sheetProtection/>
  <mergeCells count="7">
    <mergeCell ref="A2:M2"/>
    <mergeCell ref="A3:M3"/>
    <mergeCell ref="A26:E26"/>
    <mergeCell ref="A27:F27"/>
    <mergeCell ref="A28:E28"/>
    <mergeCell ref="E30:F30"/>
    <mergeCell ref="A25:M25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57.42187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3" t="s">
        <v>3</v>
      </c>
      <c r="M1" s="842" t="s">
        <v>4</v>
      </c>
    </row>
    <row r="2" spans="1:13" s="67" customFormat="1" ht="24" customHeight="1" thickBot="1" thickTop="1">
      <c r="A2" s="1263" t="s">
        <v>447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5"/>
    </row>
    <row r="3" spans="1:13" ht="38.25" customHeight="1" thickBot="1">
      <c r="A3" s="1260" t="s">
        <v>448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2"/>
    </row>
    <row r="4" spans="1:13" s="69" customFormat="1" ht="36" customHeight="1" thickBot="1">
      <c r="A4" s="836"/>
      <c r="B4" s="623" t="s">
        <v>422</v>
      </c>
      <c r="C4" s="623" t="s">
        <v>423</v>
      </c>
      <c r="D4" s="623" t="s">
        <v>424</v>
      </c>
      <c r="E4" s="624" t="s">
        <v>425</v>
      </c>
      <c r="F4" s="624" t="s">
        <v>426</v>
      </c>
      <c r="G4" s="624" t="s">
        <v>427</v>
      </c>
      <c r="H4" s="624" t="s">
        <v>428</v>
      </c>
      <c r="I4" s="624" t="s">
        <v>429</v>
      </c>
      <c r="J4" s="623" t="s">
        <v>430</v>
      </c>
      <c r="K4" s="624" t="s">
        <v>431</v>
      </c>
      <c r="L4" s="624" t="s">
        <v>432</v>
      </c>
      <c r="M4" s="651" t="s">
        <v>433</v>
      </c>
    </row>
    <row r="5" spans="1:13" s="67" customFormat="1" ht="19.5" customHeight="1">
      <c r="A5" s="837" t="s">
        <v>400</v>
      </c>
      <c r="B5" s="282">
        <v>385584</v>
      </c>
      <c r="C5" s="282">
        <v>385581</v>
      </c>
      <c r="D5" s="282">
        <v>390543</v>
      </c>
      <c r="E5" s="282">
        <v>391536</v>
      </c>
      <c r="F5" s="282">
        <v>396710</v>
      </c>
      <c r="G5" s="282">
        <v>401845</v>
      </c>
      <c r="H5" s="282">
        <v>385835</v>
      </c>
      <c r="I5" s="282">
        <v>394042</v>
      </c>
      <c r="J5" s="282">
        <v>407701</v>
      </c>
      <c r="K5" s="282">
        <v>413797</v>
      </c>
      <c r="L5" s="282">
        <v>416067</v>
      </c>
      <c r="M5" s="653">
        <v>421816</v>
      </c>
    </row>
    <row r="6" spans="1:13" s="67" customFormat="1" ht="19.5" customHeight="1">
      <c r="A6" s="838" t="s">
        <v>401</v>
      </c>
      <c r="B6" s="284">
        <v>278984</v>
      </c>
      <c r="C6" s="284">
        <v>278792</v>
      </c>
      <c r="D6" s="284">
        <v>283545</v>
      </c>
      <c r="E6" s="284">
        <v>285036</v>
      </c>
      <c r="F6" s="284">
        <v>289821</v>
      </c>
      <c r="G6" s="284">
        <v>295198</v>
      </c>
      <c r="H6" s="284">
        <v>279528</v>
      </c>
      <c r="I6" s="284">
        <v>287747</v>
      </c>
      <c r="J6" s="284">
        <v>299880</v>
      </c>
      <c r="K6" s="284">
        <v>305266</v>
      </c>
      <c r="L6" s="284">
        <v>306868</v>
      </c>
      <c r="M6" s="655">
        <v>311855</v>
      </c>
    </row>
    <row r="7" spans="1:13" ht="19.5" customHeight="1">
      <c r="A7" s="838" t="s">
        <v>402</v>
      </c>
      <c r="B7" s="284">
        <v>50646</v>
      </c>
      <c r="C7" s="284">
        <v>50778</v>
      </c>
      <c r="D7" s="284">
        <v>51020</v>
      </c>
      <c r="E7" s="284">
        <v>50701</v>
      </c>
      <c r="F7" s="284">
        <v>51129</v>
      </c>
      <c r="G7" s="284">
        <v>50881</v>
      </c>
      <c r="H7" s="284">
        <v>50892</v>
      </c>
      <c r="I7" s="284">
        <v>51053</v>
      </c>
      <c r="J7" s="284">
        <v>51280</v>
      </c>
      <c r="K7" s="284">
        <v>51599</v>
      </c>
      <c r="L7" s="284">
        <v>51790</v>
      </c>
      <c r="M7" s="655">
        <v>52389</v>
      </c>
    </row>
    <row r="8" spans="1:13" ht="19.5" customHeight="1">
      <c r="A8" s="838" t="s">
        <v>403</v>
      </c>
      <c r="B8" s="284">
        <v>41972</v>
      </c>
      <c r="C8" s="284">
        <v>41923</v>
      </c>
      <c r="D8" s="284">
        <v>42150</v>
      </c>
      <c r="E8" s="284">
        <v>41880</v>
      </c>
      <c r="F8" s="284">
        <v>42295</v>
      </c>
      <c r="G8" s="284">
        <v>42110</v>
      </c>
      <c r="H8" s="284">
        <v>42217</v>
      </c>
      <c r="I8" s="284">
        <v>42409</v>
      </c>
      <c r="J8" s="284">
        <v>42641</v>
      </c>
      <c r="K8" s="284">
        <v>42799</v>
      </c>
      <c r="L8" s="284">
        <v>42785</v>
      </c>
      <c r="M8" s="655">
        <v>43196</v>
      </c>
    </row>
    <row r="9" spans="1:13" ht="19.5" customHeight="1">
      <c r="A9" s="838" t="s">
        <v>404</v>
      </c>
      <c r="B9" s="284">
        <v>8674</v>
      </c>
      <c r="C9" s="284">
        <v>8855</v>
      </c>
      <c r="D9" s="284">
        <v>8870</v>
      </c>
      <c r="E9" s="284">
        <v>8821</v>
      </c>
      <c r="F9" s="284">
        <v>8834</v>
      </c>
      <c r="G9" s="284">
        <v>8771</v>
      </c>
      <c r="H9" s="284">
        <v>8675</v>
      </c>
      <c r="I9" s="284">
        <v>8644</v>
      </c>
      <c r="J9" s="284">
        <v>8639</v>
      </c>
      <c r="K9" s="284">
        <v>8800</v>
      </c>
      <c r="L9" s="284">
        <v>9005</v>
      </c>
      <c r="M9" s="655">
        <v>9193</v>
      </c>
    </row>
    <row r="10" spans="1:13" ht="19.5" customHeight="1">
      <c r="A10" s="838" t="s">
        <v>405</v>
      </c>
      <c r="B10" s="284">
        <v>55954</v>
      </c>
      <c r="C10" s="284">
        <v>56011</v>
      </c>
      <c r="D10" s="284">
        <v>55978</v>
      </c>
      <c r="E10" s="284">
        <v>55799</v>
      </c>
      <c r="F10" s="284">
        <v>55760</v>
      </c>
      <c r="G10" s="284">
        <v>55766</v>
      </c>
      <c r="H10" s="284">
        <v>55415</v>
      </c>
      <c r="I10" s="284">
        <v>55242</v>
      </c>
      <c r="J10" s="284">
        <v>56541</v>
      </c>
      <c r="K10" s="284">
        <v>56932</v>
      </c>
      <c r="L10" s="284">
        <v>57409</v>
      </c>
      <c r="M10" s="655">
        <v>57572</v>
      </c>
    </row>
    <row r="11" spans="1:13" ht="19.5" customHeight="1">
      <c r="A11" s="838" t="s">
        <v>406</v>
      </c>
      <c r="B11" s="284">
        <v>245170</v>
      </c>
      <c r="C11" s="284">
        <v>244340</v>
      </c>
      <c r="D11" s="284">
        <v>249713</v>
      </c>
      <c r="E11" s="284">
        <v>251575</v>
      </c>
      <c r="F11" s="284">
        <v>256480</v>
      </c>
      <c r="G11" s="284">
        <v>259960</v>
      </c>
      <c r="H11" s="284">
        <v>255929</v>
      </c>
      <c r="I11" s="284">
        <v>261946</v>
      </c>
      <c r="J11" s="284">
        <v>261513</v>
      </c>
      <c r="K11" s="284">
        <v>263873</v>
      </c>
      <c r="L11" s="284">
        <v>264177</v>
      </c>
      <c r="M11" s="655">
        <v>265386</v>
      </c>
    </row>
    <row r="12" spans="1:13" ht="19.5" customHeight="1">
      <c r="A12" s="838" t="s">
        <v>407</v>
      </c>
      <c r="B12" s="284">
        <v>48424</v>
      </c>
      <c r="C12" s="284">
        <v>48541</v>
      </c>
      <c r="D12" s="284">
        <v>48947</v>
      </c>
      <c r="E12" s="284">
        <v>48648</v>
      </c>
      <c r="F12" s="284">
        <v>49115</v>
      </c>
      <c r="G12" s="284">
        <v>48862</v>
      </c>
      <c r="H12" s="284">
        <v>48860</v>
      </c>
      <c r="I12" s="284">
        <v>49020</v>
      </c>
      <c r="J12" s="284">
        <v>49228</v>
      </c>
      <c r="K12" s="284">
        <v>49554</v>
      </c>
      <c r="L12" s="284">
        <v>49765</v>
      </c>
      <c r="M12" s="655">
        <v>50324</v>
      </c>
    </row>
    <row r="13" spans="1:13" ht="19.5" customHeight="1">
      <c r="A13" s="838" t="s">
        <v>408</v>
      </c>
      <c r="B13" s="284">
        <v>39360</v>
      </c>
      <c r="C13" s="284">
        <v>39300</v>
      </c>
      <c r="D13" s="284">
        <v>39696</v>
      </c>
      <c r="E13" s="284">
        <v>39448</v>
      </c>
      <c r="F13" s="284">
        <v>39908</v>
      </c>
      <c r="G13" s="284">
        <v>39717</v>
      </c>
      <c r="H13" s="284">
        <v>39807</v>
      </c>
      <c r="I13" s="284">
        <v>40004</v>
      </c>
      <c r="J13" s="284">
        <v>40213</v>
      </c>
      <c r="K13" s="284">
        <v>40376</v>
      </c>
      <c r="L13" s="284">
        <v>40387</v>
      </c>
      <c r="M13" s="655">
        <v>40763</v>
      </c>
    </row>
    <row r="14" spans="1:13" ht="19.5" customHeight="1">
      <c r="A14" s="838" t="s">
        <v>409</v>
      </c>
      <c r="B14" s="284">
        <v>8674</v>
      </c>
      <c r="C14" s="284">
        <v>8855</v>
      </c>
      <c r="D14" s="284">
        <v>8870</v>
      </c>
      <c r="E14" s="284">
        <v>8821</v>
      </c>
      <c r="F14" s="284">
        <v>8834</v>
      </c>
      <c r="G14" s="284">
        <v>8771</v>
      </c>
      <c r="H14" s="284">
        <v>8675</v>
      </c>
      <c r="I14" s="284">
        <v>8644</v>
      </c>
      <c r="J14" s="284">
        <v>8639</v>
      </c>
      <c r="K14" s="284">
        <v>8800</v>
      </c>
      <c r="L14" s="284">
        <v>9005</v>
      </c>
      <c r="M14" s="655">
        <v>9193</v>
      </c>
    </row>
    <row r="15" spans="1:13" ht="19.5" customHeight="1">
      <c r="A15" s="838" t="s">
        <v>410</v>
      </c>
      <c r="B15" s="284">
        <v>55946</v>
      </c>
      <c r="C15" s="284">
        <v>56003</v>
      </c>
      <c r="D15" s="284">
        <v>55970</v>
      </c>
      <c r="E15" s="284">
        <v>55791</v>
      </c>
      <c r="F15" s="284">
        <v>55752</v>
      </c>
      <c r="G15" s="284">
        <v>55758</v>
      </c>
      <c r="H15" s="284">
        <v>55407</v>
      </c>
      <c r="I15" s="284">
        <v>55233</v>
      </c>
      <c r="J15" s="284">
        <v>56532</v>
      </c>
      <c r="K15" s="284">
        <v>56922</v>
      </c>
      <c r="L15" s="284">
        <v>57399</v>
      </c>
      <c r="M15" s="655">
        <v>57562</v>
      </c>
    </row>
    <row r="16" spans="1:13" ht="19.5" customHeight="1">
      <c r="A16" s="838" t="s">
        <v>411</v>
      </c>
      <c r="B16" s="284">
        <v>2</v>
      </c>
      <c r="C16" s="284">
        <v>2</v>
      </c>
      <c r="D16" s="284">
        <v>2</v>
      </c>
      <c r="E16" s="284">
        <v>2</v>
      </c>
      <c r="F16" s="284">
        <v>2</v>
      </c>
      <c r="G16" s="284">
        <v>2</v>
      </c>
      <c r="H16" s="284">
        <v>2</v>
      </c>
      <c r="I16" s="284">
        <v>0</v>
      </c>
      <c r="J16" s="284">
        <v>0</v>
      </c>
      <c r="K16" s="284">
        <v>0</v>
      </c>
      <c r="L16" s="284">
        <v>0</v>
      </c>
      <c r="M16" s="655">
        <v>0</v>
      </c>
    </row>
    <row r="17" spans="1:13" ht="19.5" customHeight="1">
      <c r="A17" s="838" t="s">
        <v>412</v>
      </c>
      <c r="B17" s="284">
        <v>7862</v>
      </c>
      <c r="C17" s="284">
        <v>8139</v>
      </c>
      <c r="D17" s="284">
        <v>8113</v>
      </c>
      <c r="E17" s="284">
        <v>8133</v>
      </c>
      <c r="F17" s="284">
        <v>8194</v>
      </c>
      <c r="G17" s="284">
        <v>8192</v>
      </c>
      <c r="H17" s="284">
        <v>4918</v>
      </c>
      <c r="I17" s="284">
        <v>6210</v>
      </c>
      <c r="J17" s="284">
        <v>12314</v>
      </c>
      <c r="K17" s="284">
        <v>14070</v>
      </c>
      <c r="L17" s="284">
        <v>14851</v>
      </c>
      <c r="M17" s="655">
        <v>17124</v>
      </c>
    </row>
    <row r="18" spans="1:13" ht="19.5" customHeight="1">
      <c r="A18" s="838" t="s">
        <v>413</v>
      </c>
      <c r="B18" s="284">
        <v>24139</v>
      </c>
      <c r="C18" s="284">
        <v>24476</v>
      </c>
      <c r="D18" s="284">
        <v>23949</v>
      </c>
      <c r="E18" s="284">
        <v>23559</v>
      </c>
      <c r="F18" s="284">
        <v>23388</v>
      </c>
      <c r="G18" s="284">
        <v>24775</v>
      </c>
      <c r="H18" s="284">
        <v>16422</v>
      </c>
      <c r="I18" s="284">
        <v>17877</v>
      </c>
      <c r="J18" s="284">
        <v>24355</v>
      </c>
      <c r="K18" s="284">
        <v>25600</v>
      </c>
      <c r="L18" s="284">
        <v>26113</v>
      </c>
      <c r="M18" s="655">
        <v>27511</v>
      </c>
    </row>
    <row r="19" spans="1:13" ht="19.5" customHeight="1">
      <c r="A19" s="838" t="s">
        <v>414</v>
      </c>
      <c r="B19" s="284">
        <v>390</v>
      </c>
      <c r="C19" s="284">
        <v>386</v>
      </c>
      <c r="D19" s="284">
        <v>381</v>
      </c>
      <c r="E19" s="284">
        <v>379</v>
      </c>
      <c r="F19" s="284">
        <v>373</v>
      </c>
      <c r="G19" s="284">
        <v>374</v>
      </c>
      <c r="H19" s="284">
        <v>378</v>
      </c>
      <c r="I19" s="284">
        <v>372</v>
      </c>
      <c r="J19" s="284">
        <v>376</v>
      </c>
      <c r="K19" s="284">
        <v>378</v>
      </c>
      <c r="L19" s="284">
        <v>373</v>
      </c>
      <c r="M19" s="655">
        <v>368</v>
      </c>
    </row>
    <row r="20" spans="1:13" ht="19.5" customHeight="1">
      <c r="A20" s="838" t="s">
        <v>415</v>
      </c>
      <c r="B20" s="284">
        <v>1811</v>
      </c>
      <c r="C20" s="284">
        <v>1835</v>
      </c>
      <c r="D20" s="284">
        <v>1768</v>
      </c>
      <c r="E20" s="284">
        <v>1767</v>
      </c>
      <c r="F20" s="284">
        <v>1757</v>
      </c>
      <c r="G20" s="284">
        <v>2269</v>
      </c>
      <c r="H20" s="284">
        <v>2257</v>
      </c>
      <c r="I20" s="284">
        <v>1714</v>
      </c>
      <c r="J20" s="284">
        <v>1698</v>
      </c>
      <c r="K20" s="284">
        <v>1723</v>
      </c>
      <c r="L20" s="284">
        <v>1727</v>
      </c>
      <c r="M20" s="655">
        <v>1834</v>
      </c>
    </row>
    <row r="21" spans="1:13" ht="19.5" customHeight="1">
      <c r="A21" s="838" t="s">
        <v>416</v>
      </c>
      <c r="B21" s="284">
        <v>8</v>
      </c>
      <c r="C21" s="284">
        <v>8</v>
      </c>
      <c r="D21" s="284">
        <v>8</v>
      </c>
      <c r="E21" s="284">
        <v>8</v>
      </c>
      <c r="F21" s="284">
        <v>8</v>
      </c>
      <c r="G21" s="284">
        <v>8</v>
      </c>
      <c r="H21" s="284">
        <v>8</v>
      </c>
      <c r="I21" s="284">
        <v>9</v>
      </c>
      <c r="J21" s="284">
        <v>9</v>
      </c>
      <c r="K21" s="284">
        <v>10</v>
      </c>
      <c r="L21" s="284">
        <v>10</v>
      </c>
      <c r="M21" s="655">
        <v>10</v>
      </c>
    </row>
    <row r="22" spans="1:13" ht="19.5" customHeight="1">
      <c r="A22" s="838" t="s">
        <v>417</v>
      </c>
      <c r="B22" s="284">
        <v>2222</v>
      </c>
      <c r="C22" s="284">
        <v>2237</v>
      </c>
      <c r="D22" s="284">
        <v>2073</v>
      </c>
      <c r="E22" s="284">
        <v>2053</v>
      </c>
      <c r="F22" s="284">
        <v>2014</v>
      </c>
      <c r="G22" s="284">
        <v>2019</v>
      </c>
      <c r="H22" s="284">
        <v>2032</v>
      </c>
      <c r="I22" s="284">
        <v>2033</v>
      </c>
      <c r="J22" s="284">
        <v>2052</v>
      </c>
      <c r="K22" s="284">
        <v>2045</v>
      </c>
      <c r="L22" s="284">
        <v>2025</v>
      </c>
      <c r="M22" s="655">
        <v>2065</v>
      </c>
    </row>
    <row r="23" spans="1:13" ht="19.5" customHeight="1">
      <c r="A23" s="838" t="s">
        <v>418</v>
      </c>
      <c r="B23" s="284">
        <v>2222</v>
      </c>
      <c r="C23" s="284">
        <v>2237</v>
      </c>
      <c r="D23" s="284">
        <v>2073</v>
      </c>
      <c r="E23" s="284">
        <v>2053</v>
      </c>
      <c r="F23" s="284">
        <v>2014</v>
      </c>
      <c r="G23" s="284">
        <v>2019</v>
      </c>
      <c r="H23" s="284">
        <v>2032</v>
      </c>
      <c r="I23" s="284">
        <v>2033</v>
      </c>
      <c r="J23" s="284">
        <v>2052</v>
      </c>
      <c r="K23" s="284">
        <v>2045</v>
      </c>
      <c r="L23" s="284">
        <v>2025</v>
      </c>
      <c r="M23" s="655">
        <v>2065</v>
      </c>
    </row>
    <row r="24" spans="1:13" ht="19.5" customHeight="1" thickBot="1">
      <c r="A24" s="839" t="s">
        <v>419</v>
      </c>
      <c r="B24" s="840">
        <v>0</v>
      </c>
      <c r="C24" s="840">
        <v>0</v>
      </c>
      <c r="D24" s="840">
        <v>0</v>
      </c>
      <c r="E24" s="840">
        <v>0</v>
      </c>
      <c r="F24" s="840">
        <v>0</v>
      </c>
      <c r="G24" s="840">
        <v>0</v>
      </c>
      <c r="H24" s="840">
        <v>0</v>
      </c>
      <c r="I24" s="840">
        <v>0</v>
      </c>
      <c r="J24" s="840">
        <v>0</v>
      </c>
      <c r="K24" s="840">
        <v>0</v>
      </c>
      <c r="L24" s="840">
        <v>0</v>
      </c>
      <c r="M24" s="841">
        <v>0</v>
      </c>
    </row>
    <row r="25" spans="1:13" ht="15.75" customHeight="1" thickTop="1">
      <c r="A25" s="1259"/>
      <c r="B25" s="1259"/>
      <c r="C25" s="1259"/>
      <c r="D25" s="1259"/>
      <c r="E25" s="1259"/>
      <c r="F25" s="1259"/>
      <c r="G25" s="1259"/>
      <c r="H25" s="1259"/>
      <c r="I25" s="1259"/>
      <c r="J25" s="1259"/>
      <c r="K25" s="1259"/>
      <c r="L25" s="1259"/>
      <c r="M25" s="1259"/>
    </row>
    <row r="26" spans="1:15" ht="12.75">
      <c r="A26" s="1003" t="s">
        <v>451</v>
      </c>
      <c r="B26" s="1003"/>
      <c r="C26" s="1003"/>
      <c r="D26" s="1003"/>
      <c r="E26" s="1003"/>
      <c r="F26" s="616"/>
      <c r="G26" s="616"/>
      <c r="H26" s="616"/>
      <c r="I26" s="51"/>
      <c r="J26" s="51"/>
      <c r="K26" s="51"/>
      <c r="L26" s="51"/>
      <c r="M26" s="51"/>
      <c r="N26" s="51"/>
      <c r="O26" s="51"/>
    </row>
    <row r="27" spans="1:15" ht="12.75">
      <c r="A27" s="1003" t="s">
        <v>452</v>
      </c>
      <c r="B27" s="1003"/>
      <c r="C27" s="1003"/>
      <c r="D27" s="1003"/>
      <c r="E27" s="1003"/>
      <c r="F27" s="616"/>
      <c r="G27" s="616"/>
      <c r="H27" s="616"/>
      <c r="I27" s="51"/>
      <c r="J27" s="51"/>
      <c r="K27" s="51"/>
      <c r="L27" s="51"/>
      <c r="M27" s="51"/>
      <c r="N27" s="51"/>
      <c r="O27" s="51"/>
    </row>
    <row r="28" spans="1:15" ht="12.75">
      <c r="A28" s="1002" t="s">
        <v>421</v>
      </c>
      <c r="B28" s="1002"/>
      <c r="C28" s="1002"/>
      <c r="D28" s="1002"/>
      <c r="E28" s="1002"/>
      <c r="F28" s="1002"/>
      <c r="G28" s="44"/>
      <c r="H28" s="44"/>
      <c r="I28" s="621"/>
      <c r="J28" s="621"/>
      <c r="K28" s="621"/>
      <c r="L28" s="621"/>
      <c r="M28" s="621"/>
      <c r="N28" s="621"/>
      <c r="O28" s="621"/>
    </row>
    <row r="29" spans="1:8" ht="12.75">
      <c r="A29" s="1041" t="s">
        <v>350</v>
      </c>
      <c r="B29" s="1041"/>
      <c r="C29" s="1041"/>
      <c r="D29" s="1041"/>
      <c r="E29" s="1041"/>
      <c r="F29" s="52"/>
      <c r="G29" s="52"/>
      <c r="H29" s="52"/>
    </row>
    <row r="30" ht="12.75"/>
    <row r="31" spans="1:15" ht="12.75">
      <c r="A31" s="45"/>
      <c r="B31" s="45"/>
      <c r="C31" s="45"/>
      <c r="D31" s="46"/>
      <c r="E31" s="1008" t="s">
        <v>36</v>
      </c>
      <c r="F31" s="1008"/>
      <c r="G31" s="217"/>
      <c r="H31" s="217"/>
      <c r="I31" s="45"/>
      <c r="J31" s="53"/>
      <c r="K31" s="53"/>
      <c r="L31" s="53"/>
      <c r="M31" s="45"/>
      <c r="N31" s="45"/>
      <c r="O31" s="45"/>
    </row>
    <row r="32" ht="12.75"/>
    <row r="33" ht="12.75"/>
    <row r="37" ht="12.75">
      <c r="A37" s="68"/>
    </row>
    <row r="38" s="57" customFormat="1" ht="12.75">
      <c r="A38" s="78"/>
    </row>
    <row r="39" s="57" customFormat="1" ht="12.75"/>
  </sheetData>
  <sheetProtection/>
  <mergeCells count="8">
    <mergeCell ref="A2:M2"/>
    <mergeCell ref="A3:M3"/>
    <mergeCell ref="A26:E26"/>
    <mergeCell ref="A28:F28"/>
    <mergeCell ref="A29:E29"/>
    <mergeCell ref="E31:F31"/>
    <mergeCell ref="A27:E27"/>
    <mergeCell ref="A25:M25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57.42187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3" t="s">
        <v>3</v>
      </c>
      <c r="M1" s="842" t="s">
        <v>4</v>
      </c>
    </row>
    <row r="2" spans="1:13" s="67" customFormat="1" ht="24" customHeight="1" thickBot="1" thickTop="1">
      <c r="A2" s="1263" t="s">
        <v>548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5"/>
    </row>
    <row r="3" spans="1:13" ht="38.25" customHeight="1" thickBot="1">
      <c r="A3" s="1260" t="s">
        <v>549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2"/>
    </row>
    <row r="4" spans="1:13" s="69" customFormat="1" ht="36" customHeight="1" thickBot="1">
      <c r="A4" s="836"/>
      <c r="B4" s="623" t="s">
        <v>422</v>
      </c>
      <c r="C4" s="623" t="s">
        <v>423</v>
      </c>
      <c r="D4" s="623" t="s">
        <v>424</v>
      </c>
      <c r="E4" s="624" t="s">
        <v>425</v>
      </c>
      <c r="F4" s="624" t="s">
        <v>426</v>
      </c>
      <c r="G4" s="624" t="s">
        <v>427</v>
      </c>
      <c r="H4" s="624" t="s">
        <v>428</v>
      </c>
      <c r="I4" s="624" t="s">
        <v>429</v>
      </c>
      <c r="J4" s="623" t="s">
        <v>430</v>
      </c>
      <c r="K4" s="624" t="s">
        <v>431</v>
      </c>
      <c r="L4" s="624" t="s">
        <v>432</v>
      </c>
      <c r="M4" s="651" t="s">
        <v>433</v>
      </c>
    </row>
    <row r="5" spans="1:13" s="67" customFormat="1" ht="19.5" customHeight="1">
      <c r="A5" s="837" t="s">
        <v>400</v>
      </c>
      <c r="B5" s="282">
        <v>413372</v>
      </c>
      <c r="C5" s="282">
        <v>409731</v>
      </c>
      <c r="D5" s="282">
        <v>416241</v>
      </c>
      <c r="E5" s="282">
        <v>393347</v>
      </c>
      <c r="F5" s="282">
        <v>392974</v>
      </c>
      <c r="G5" s="282">
        <v>393914</v>
      </c>
      <c r="H5" s="282">
        <v>384673</v>
      </c>
      <c r="I5" s="282">
        <v>386424</v>
      </c>
      <c r="J5" s="282">
        <v>399799</v>
      </c>
      <c r="K5" s="282">
        <v>398403</v>
      </c>
      <c r="L5" s="282">
        <v>396708</v>
      </c>
      <c r="M5" s="653">
        <v>395968</v>
      </c>
    </row>
    <row r="6" spans="1:13" s="67" customFormat="1" ht="19.5" customHeight="1">
      <c r="A6" s="838" t="s">
        <v>401</v>
      </c>
      <c r="B6" s="284">
        <v>304045</v>
      </c>
      <c r="C6" s="284">
        <v>300918</v>
      </c>
      <c r="D6" s="284">
        <v>306450</v>
      </c>
      <c r="E6" s="284">
        <v>283967</v>
      </c>
      <c r="F6" s="284">
        <v>281688</v>
      </c>
      <c r="G6" s="284">
        <v>282210</v>
      </c>
      <c r="H6" s="284">
        <v>272788</v>
      </c>
      <c r="I6" s="284">
        <v>275277</v>
      </c>
      <c r="J6" s="284">
        <v>287855</v>
      </c>
      <c r="K6" s="284">
        <v>286038</v>
      </c>
      <c r="L6" s="284">
        <v>283860</v>
      </c>
      <c r="M6" s="655">
        <v>283537</v>
      </c>
    </row>
    <row r="7" spans="1:13" ht="19.5" customHeight="1">
      <c r="A7" s="838" t="s">
        <v>402</v>
      </c>
      <c r="B7" s="284">
        <v>51872</v>
      </c>
      <c r="C7" s="284">
        <v>51607</v>
      </c>
      <c r="D7" s="284">
        <v>51999</v>
      </c>
      <c r="E7" s="284">
        <v>50162</v>
      </c>
      <c r="F7" s="284">
        <v>50172</v>
      </c>
      <c r="G7" s="284">
        <v>49540</v>
      </c>
      <c r="H7" s="284">
        <v>49715</v>
      </c>
      <c r="I7" s="284">
        <v>49564</v>
      </c>
      <c r="J7" s="284">
        <v>49496</v>
      </c>
      <c r="K7" s="284">
        <v>49538</v>
      </c>
      <c r="L7" s="284">
        <v>49636</v>
      </c>
      <c r="M7" s="655">
        <v>49801</v>
      </c>
    </row>
    <row r="8" spans="1:13" ht="19.5" customHeight="1">
      <c r="A8" s="838" t="s">
        <v>403</v>
      </c>
      <c r="B8" s="284">
        <v>42822</v>
      </c>
      <c r="C8" s="284">
        <v>42728</v>
      </c>
      <c r="D8" s="284">
        <v>43119</v>
      </c>
      <c r="E8" s="284">
        <v>41495</v>
      </c>
      <c r="F8" s="284">
        <v>41503</v>
      </c>
      <c r="G8" s="284">
        <v>41088</v>
      </c>
      <c r="H8" s="284">
        <v>41301</v>
      </c>
      <c r="I8" s="284">
        <v>41241</v>
      </c>
      <c r="J8" s="284">
        <v>41188</v>
      </c>
      <c r="K8" s="284">
        <v>41255</v>
      </c>
      <c r="L8" s="284">
        <v>41374</v>
      </c>
      <c r="M8" s="655">
        <v>41417</v>
      </c>
    </row>
    <row r="9" spans="1:13" ht="19.5" customHeight="1">
      <c r="A9" s="838" t="s">
        <v>404</v>
      </c>
      <c r="B9" s="284">
        <v>9050</v>
      </c>
      <c r="C9" s="284">
        <v>8879</v>
      </c>
      <c r="D9" s="284">
        <v>8880</v>
      </c>
      <c r="E9" s="284">
        <v>8667</v>
      </c>
      <c r="F9" s="284">
        <v>8669</v>
      </c>
      <c r="G9" s="284">
        <v>8452</v>
      </c>
      <c r="H9" s="284">
        <v>8414</v>
      </c>
      <c r="I9" s="284">
        <v>8323</v>
      </c>
      <c r="J9" s="284">
        <v>8308</v>
      </c>
      <c r="K9" s="284">
        <v>8283</v>
      </c>
      <c r="L9" s="284">
        <v>8262</v>
      </c>
      <c r="M9" s="655">
        <v>8384</v>
      </c>
    </row>
    <row r="10" spans="1:13" ht="19.5" customHeight="1">
      <c r="A10" s="838" t="s">
        <v>405</v>
      </c>
      <c r="B10" s="284">
        <v>57455</v>
      </c>
      <c r="C10" s="284">
        <v>57206</v>
      </c>
      <c r="D10" s="284">
        <v>57792</v>
      </c>
      <c r="E10" s="284">
        <v>59218</v>
      </c>
      <c r="F10" s="284">
        <v>61114</v>
      </c>
      <c r="G10" s="284">
        <v>62164</v>
      </c>
      <c r="H10" s="284">
        <v>62170</v>
      </c>
      <c r="I10" s="284">
        <v>61583</v>
      </c>
      <c r="J10" s="284">
        <v>62448</v>
      </c>
      <c r="K10" s="284">
        <v>62827</v>
      </c>
      <c r="L10" s="284">
        <v>63212</v>
      </c>
      <c r="M10" s="655">
        <v>62630</v>
      </c>
    </row>
    <row r="11" spans="1:13" ht="19.5" customHeight="1">
      <c r="A11" s="838" t="s">
        <v>406</v>
      </c>
      <c r="B11" s="284">
        <v>258273</v>
      </c>
      <c r="C11" s="284">
        <v>254219</v>
      </c>
      <c r="D11" s="284">
        <v>259827</v>
      </c>
      <c r="E11" s="284">
        <v>238314</v>
      </c>
      <c r="F11" s="284">
        <v>238335</v>
      </c>
      <c r="G11" s="284">
        <v>239794</v>
      </c>
      <c r="H11" s="284">
        <v>245342</v>
      </c>
      <c r="I11" s="284">
        <v>247622</v>
      </c>
      <c r="J11" s="284">
        <v>249025</v>
      </c>
      <c r="K11" s="284">
        <v>248332</v>
      </c>
      <c r="L11" s="284">
        <v>247204</v>
      </c>
      <c r="M11" s="655">
        <v>247518</v>
      </c>
    </row>
    <row r="12" spans="1:13" ht="19.5" customHeight="1">
      <c r="A12" s="838" t="s">
        <v>407</v>
      </c>
      <c r="B12" s="284">
        <v>49764</v>
      </c>
      <c r="C12" s="284">
        <v>49500</v>
      </c>
      <c r="D12" s="284">
        <v>49696</v>
      </c>
      <c r="E12" s="284">
        <v>47923</v>
      </c>
      <c r="F12" s="284">
        <v>47880</v>
      </c>
      <c r="G12" s="284">
        <v>47317</v>
      </c>
      <c r="H12" s="284">
        <v>47449</v>
      </c>
      <c r="I12" s="284">
        <v>47302</v>
      </c>
      <c r="J12" s="284">
        <v>47282</v>
      </c>
      <c r="K12" s="284">
        <v>47333</v>
      </c>
      <c r="L12" s="284">
        <v>47420</v>
      </c>
      <c r="M12" s="655">
        <v>47610</v>
      </c>
    </row>
    <row r="13" spans="1:13" ht="19.5" customHeight="1">
      <c r="A13" s="838" t="s">
        <v>408</v>
      </c>
      <c r="B13" s="284">
        <v>40347</v>
      </c>
      <c r="C13" s="284">
        <v>40258</v>
      </c>
      <c r="D13" s="284">
        <v>40455</v>
      </c>
      <c r="E13" s="284">
        <v>38923</v>
      </c>
      <c r="F13" s="284">
        <v>38879</v>
      </c>
      <c r="G13" s="284">
        <v>38536</v>
      </c>
      <c r="H13" s="284">
        <v>38708</v>
      </c>
      <c r="I13" s="284">
        <v>38653</v>
      </c>
      <c r="J13" s="284">
        <v>38649</v>
      </c>
      <c r="K13" s="284">
        <v>38727</v>
      </c>
      <c r="L13" s="284">
        <v>38834</v>
      </c>
      <c r="M13" s="655">
        <v>38905</v>
      </c>
    </row>
    <row r="14" spans="1:13" ht="19.5" customHeight="1">
      <c r="A14" s="838" t="s">
        <v>409</v>
      </c>
      <c r="B14" s="284">
        <v>9050</v>
      </c>
      <c r="C14" s="284">
        <v>8879</v>
      </c>
      <c r="D14" s="284">
        <v>8880</v>
      </c>
      <c r="E14" s="284">
        <v>8667</v>
      </c>
      <c r="F14" s="284">
        <v>8669</v>
      </c>
      <c r="G14" s="284">
        <v>8452</v>
      </c>
      <c r="H14" s="284">
        <v>8414</v>
      </c>
      <c r="I14" s="284">
        <v>8323</v>
      </c>
      <c r="J14" s="284">
        <v>8308</v>
      </c>
      <c r="K14" s="284">
        <v>8283</v>
      </c>
      <c r="L14" s="284">
        <v>8262</v>
      </c>
      <c r="M14" s="655">
        <v>8384</v>
      </c>
    </row>
    <row r="15" spans="1:13" ht="19.5" customHeight="1">
      <c r="A15" s="838" t="s">
        <v>410</v>
      </c>
      <c r="B15" s="284">
        <v>57445</v>
      </c>
      <c r="C15" s="284">
        <v>57196</v>
      </c>
      <c r="D15" s="284">
        <v>57782</v>
      </c>
      <c r="E15" s="284">
        <v>59208</v>
      </c>
      <c r="F15" s="284">
        <v>61104</v>
      </c>
      <c r="G15" s="284">
        <v>62154</v>
      </c>
      <c r="H15" s="284">
        <v>62160</v>
      </c>
      <c r="I15" s="284">
        <v>61573</v>
      </c>
      <c r="J15" s="284">
        <v>62439</v>
      </c>
      <c r="K15" s="284">
        <v>62818</v>
      </c>
      <c r="L15" s="284">
        <v>63203</v>
      </c>
      <c r="M15" s="655">
        <v>62621</v>
      </c>
    </row>
    <row r="16" spans="1:13" ht="19.5" customHeight="1">
      <c r="A16" s="838" t="s">
        <v>411</v>
      </c>
      <c r="B16" s="284">
        <v>0</v>
      </c>
      <c r="C16" s="284">
        <v>0</v>
      </c>
      <c r="D16" s="284">
        <v>0</v>
      </c>
      <c r="E16" s="284">
        <v>0</v>
      </c>
      <c r="F16" s="284"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655">
        <v>0</v>
      </c>
    </row>
    <row r="17" spans="1:13" ht="19.5" customHeight="1">
      <c r="A17" s="838" t="s">
        <v>412</v>
      </c>
      <c r="B17" s="284">
        <v>15400</v>
      </c>
      <c r="C17" s="284">
        <v>14913</v>
      </c>
      <c r="D17" s="284">
        <v>15017</v>
      </c>
      <c r="E17" s="284">
        <v>14853</v>
      </c>
      <c r="F17" s="284">
        <v>14381</v>
      </c>
      <c r="G17" s="284">
        <v>14027</v>
      </c>
      <c r="H17" s="284">
        <v>8469</v>
      </c>
      <c r="I17" s="284">
        <v>8667</v>
      </c>
      <c r="J17" s="284">
        <v>13351</v>
      </c>
      <c r="K17" s="284">
        <v>13426</v>
      </c>
      <c r="L17" s="284">
        <v>13161</v>
      </c>
      <c r="M17" s="655">
        <v>13257</v>
      </c>
    </row>
    <row r="18" spans="1:13" ht="19.5" customHeight="1">
      <c r="A18" s="838" t="s">
        <v>413</v>
      </c>
      <c r="B18" s="284">
        <v>28549</v>
      </c>
      <c r="C18" s="284">
        <v>29955</v>
      </c>
      <c r="D18" s="284">
        <v>29671</v>
      </c>
      <c r="E18" s="284">
        <v>28905</v>
      </c>
      <c r="F18" s="284">
        <v>27029</v>
      </c>
      <c r="G18" s="284">
        <v>25959</v>
      </c>
      <c r="H18" s="284">
        <v>17026</v>
      </c>
      <c r="I18" s="284">
        <v>17054</v>
      </c>
      <c r="J18" s="284">
        <v>23518</v>
      </c>
      <c r="K18" s="284">
        <v>22329</v>
      </c>
      <c r="L18" s="284">
        <v>21593</v>
      </c>
      <c r="M18" s="655">
        <v>20813</v>
      </c>
    </row>
    <row r="19" spans="1:13" ht="19.5" customHeight="1">
      <c r="A19" s="838" t="s">
        <v>414</v>
      </c>
      <c r="B19" s="284">
        <v>367</v>
      </c>
      <c r="C19" s="284">
        <v>363</v>
      </c>
      <c r="D19" s="284">
        <v>361</v>
      </c>
      <c r="E19" s="284">
        <v>333</v>
      </c>
      <c r="F19" s="284">
        <v>332</v>
      </c>
      <c r="G19" s="284">
        <v>329</v>
      </c>
      <c r="H19" s="284">
        <v>327</v>
      </c>
      <c r="I19" s="284">
        <v>326</v>
      </c>
      <c r="J19" s="284">
        <v>325</v>
      </c>
      <c r="K19" s="284">
        <v>323</v>
      </c>
      <c r="L19" s="284">
        <v>324</v>
      </c>
      <c r="M19" s="655">
        <v>321</v>
      </c>
    </row>
    <row r="20" spans="1:13" ht="19.5" customHeight="1">
      <c r="A20" s="838" t="s">
        <v>415</v>
      </c>
      <c r="B20" s="284">
        <v>1823</v>
      </c>
      <c r="C20" s="284">
        <v>1831</v>
      </c>
      <c r="D20" s="284">
        <v>1935</v>
      </c>
      <c r="E20" s="284">
        <v>1895</v>
      </c>
      <c r="F20" s="284">
        <v>1943</v>
      </c>
      <c r="G20" s="284">
        <v>2430</v>
      </c>
      <c r="H20" s="284">
        <v>1951</v>
      </c>
      <c r="I20" s="284">
        <v>1934</v>
      </c>
      <c r="J20" s="284">
        <v>1961</v>
      </c>
      <c r="K20" s="284">
        <v>1951</v>
      </c>
      <c r="L20" s="284">
        <v>1902</v>
      </c>
      <c r="M20" s="655">
        <v>1949</v>
      </c>
    </row>
    <row r="21" spans="1:13" ht="19.5" customHeight="1">
      <c r="A21" s="838" t="s">
        <v>416</v>
      </c>
      <c r="B21" s="284">
        <v>10</v>
      </c>
      <c r="C21" s="284">
        <v>10</v>
      </c>
      <c r="D21" s="284">
        <v>10</v>
      </c>
      <c r="E21" s="284">
        <v>10</v>
      </c>
      <c r="F21" s="284">
        <v>10</v>
      </c>
      <c r="G21" s="284">
        <v>10</v>
      </c>
      <c r="H21" s="284">
        <v>10</v>
      </c>
      <c r="I21" s="284">
        <v>10</v>
      </c>
      <c r="J21" s="284">
        <v>9</v>
      </c>
      <c r="K21" s="284">
        <v>9</v>
      </c>
      <c r="L21" s="284">
        <v>9</v>
      </c>
      <c r="M21" s="655">
        <v>9</v>
      </c>
    </row>
    <row r="22" spans="1:13" ht="19.5" customHeight="1">
      <c r="A22" s="838" t="s">
        <v>417</v>
      </c>
      <c r="B22" s="284">
        <v>2108</v>
      </c>
      <c r="C22" s="284">
        <v>2107</v>
      </c>
      <c r="D22" s="284">
        <v>2303</v>
      </c>
      <c r="E22" s="284">
        <v>2239</v>
      </c>
      <c r="F22" s="284">
        <v>2292</v>
      </c>
      <c r="G22" s="284">
        <v>2223</v>
      </c>
      <c r="H22" s="284">
        <v>2266</v>
      </c>
      <c r="I22" s="284">
        <v>2262</v>
      </c>
      <c r="J22" s="284">
        <v>2214</v>
      </c>
      <c r="K22" s="284">
        <v>2205</v>
      </c>
      <c r="L22" s="284">
        <v>2216</v>
      </c>
      <c r="M22" s="655">
        <v>2191</v>
      </c>
    </row>
    <row r="23" spans="1:13" ht="19.5" customHeight="1">
      <c r="A23" s="838" t="s">
        <v>418</v>
      </c>
      <c r="B23" s="284">
        <v>2108</v>
      </c>
      <c r="C23" s="284">
        <v>2107</v>
      </c>
      <c r="D23" s="284">
        <v>2303</v>
      </c>
      <c r="E23" s="284">
        <v>2239</v>
      </c>
      <c r="F23" s="284">
        <v>2292</v>
      </c>
      <c r="G23" s="284">
        <v>2223</v>
      </c>
      <c r="H23" s="284">
        <v>2266</v>
      </c>
      <c r="I23" s="284">
        <v>2262</v>
      </c>
      <c r="J23" s="284">
        <v>2214</v>
      </c>
      <c r="K23" s="284">
        <v>2205</v>
      </c>
      <c r="L23" s="284">
        <v>2216</v>
      </c>
      <c r="M23" s="655">
        <v>2191</v>
      </c>
    </row>
    <row r="24" spans="1:13" ht="19.5" customHeight="1" thickBot="1">
      <c r="A24" s="839" t="s">
        <v>419</v>
      </c>
      <c r="B24" s="840">
        <v>0</v>
      </c>
      <c r="C24" s="840">
        <v>0</v>
      </c>
      <c r="D24" s="840">
        <v>0</v>
      </c>
      <c r="E24" s="840">
        <v>0</v>
      </c>
      <c r="F24" s="840">
        <v>0</v>
      </c>
      <c r="G24" s="840">
        <v>0</v>
      </c>
      <c r="H24" s="840">
        <v>0</v>
      </c>
      <c r="I24" s="840">
        <v>0</v>
      </c>
      <c r="J24" s="840">
        <v>0</v>
      </c>
      <c r="K24" s="840">
        <v>0</v>
      </c>
      <c r="L24" s="840">
        <v>0</v>
      </c>
      <c r="M24" s="841">
        <v>0</v>
      </c>
    </row>
    <row r="25" spans="1:13" ht="15.75" customHeight="1" thickTop="1">
      <c r="A25" s="1259"/>
      <c r="B25" s="1259"/>
      <c r="C25" s="1259"/>
      <c r="D25" s="1259"/>
      <c r="E25" s="1259"/>
      <c r="F25" s="1259"/>
      <c r="G25" s="1259"/>
      <c r="H25" s="1259"/>
      <c r="I25" s="1259"/>
      <c r="J25" s="1259"/>
      <c r="K25" s="1259"/>
      <c r="L25" s="1259"/>
      <c r="M25" s="1259"/>
    </row>
    <row r="26" spans="1:14" ht="12.75">
      <c r="A26" s="1003" t="s">
        <v>451</v>
      </c>
      <c r="B26" s="1003"/>
      <c r="C26" s="1003"/>
      <c r="D26" s="1003"/>
      <c r="E26" s="1003"/>
      <c r="F26" s="616"/>
      <c r="G26" s="616"/>
      <c r="H26" s="616"/>
      <c r="I26" s="51"/>
      <c r="J26" s="51"/>
      <c r="K26" s="51"/>
      <c r="L26" s="51"/>
      <c r="M26" s="51"/>
      <c r="N26" s="51"/>
    </row>
    <row r="27" spans="1:14" ht="12.75">
      <c r="A27" s="1003" t="s">
        <v>627</v>
      </c>
      <c r="B27" s="1003"/>
      <c r="C27" s="1003"/>
      <c r="D27" s="1003"/>
      <c r="E27" s="1003"/>
      <c r="F27" s="616"/>
      <c r="G27" s="616"/>
      <c r="H27" s="616"/>
      <c r="I27" s="51"/>
      <c r="J27" s="51"/>
      <c r="K27" s="51"/>
      <c r="L27" s="51"/>
      <c r="M27" s="51"/>
      <c r="N27" s="51"/>
    </row>
    <row r="28" spans="1:14" ht="12.75">
      <c r="A28" s="1002" t="s">
        <v>421</v>
      </c>
      <c r="B28" s="1002"/>
      <c r="C28" s="1002"/>
      <c r="D28" s="1002"/>
      <c r="E28" s="1002"/>
      <c r="F28" s="1002"/>
      <c r="G28" s="44"/>
      <c r="H28" s="44"/>
      <c r="I28" s="621"/>
      <c r="J28" s="621"/>
      <c r="K28" s="621"/>
      <c r="L28" s="621"/>
      <c r="M28" s="621"/>
      <c r="N28" s="621"/>
    </row>
    <row r="29" spans="1:8" ht="12.75">
      <c r="A29" s="1041" t="s">
        <v>350</v>
      </c>
      <c r="B29" s="1041"/>
      <c r="C29" s="1041"/>
      <c r="D29" s="1041"/>
      <c r="E29" s="1041"/>
      <c r="F29" s="52"/>
      <c r="G29" s="52"/>
      <c r="H29" s="52"/>
    </row>
    <row r="30" ht="12.75"/>
    <row r="31" spans="1:14" ht="12.75">
      <c r="A31" s="45"/>
      <c r="B31" s="45"/>
      <c r="C31" s="45"/>
      <c r="D31" s="46"/>
      <c r="E31" s="1008" t="s">
        <v>36</v>
      </c>
      <c r="F31" s="1008"/>
      <c r="G31" s="217"/>
      <c r="H31" s="217"/>
      <c r="I31" s="45"/>
      <c r="J31" s="53"/>
      <c r="K31" s="53"/>
      <c r="L31" s="53"/>
      <c r="M31" s="45"/>
      <c r="N31" s="45"/>
    </row>
    <row r="32" ht="12.75"/>
    <row r="33" ht="12.75"/>
  </sheetData>
  <sheetProtection/>
  <mergeCells count="8">
    <mergeCell ref="E31:F31"/>
    <mergeCell ref="A2:M2"/>
    <mergeCell ref="A3:M3"/>
    <mergeCell ref="A26:E26"/>
    <mergeCell ref="A27:E27"/>
    <mergeCell ref="A28:F28"/>
    <mergeCell ref="A29:E29"/>
    <mergeCell ref="A25:M25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2" sqref="A2:P2"/>
    </sheetView>
  </sheetViews>
  <sheetFormatPr defaultColWidth="9.140625" defaultRowHeight="12.75"/>
  <cols>
    <col min="1" max="1" width="67.42187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5" width="13.8515625" style="68" customWidth="1"/>
    <col min="16" max="16" width="12.57421875" style="68" customWidth="1"/>
    <col min="17" max="16384" width="9.140625" style="68" customWidth="1"/>
  </cols>
  <sheetData>
    <row r="1" spans="1:16" s="67" customFormat="1" ht="14.25" customHeight="1" thickBot="1">
      <c r="A1" s="143" t="s">
        <v>3</v>
      </c>
      <c r="P1" s="842" t="s">
        <v>4</v>
      </c>
    </row>
    <row r="2" spans="1:16" s="67" customFormat="1" ht="27" customHeight="1" thickBot="1" thickTop="1">
      <c r="A2" s="1263" t="s">
        <v>185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  <c r="P2" s="1265"/>
    </row>
    <row r="3" spans="1:16" ht="38.25" customHeight="1" thickBot="1">
      <c r="A3" s="1260" t="s">
        <v>557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2"/>
    </row>
    <row r="4" spans="1:16" s="69" customFormat="1" ht="36" customHeight="1" thickBot="1">
      <c r="A4" s="836"/>
      <c r="B4" s="623">
        <v>2009</v>
      </c>
      <c r="C4" s="623">
        <v>2010</v>
      </c>
      <c r="D4" s="623">
        <v>2011</v>
      </c>
      <c r="E4" s="624">
        <v>2012</v>
      </c>
      <c r="F4" s="624">
        <v>2013</v>
      </c>
      <c r="G4" s="624">
        <v>2014</v>
      </c>
      <c r="H4" s="624">
        <v>2015</v>
      </c>
      <c r="I4" s="624">
        <v>2016</v>
      </c>
      <c r="J4" s="623">
        <v>2017</v>
      </c>
      <c r="K4" s="624">
        <v>2018</v>
      </c>
      <c r="L4" s="624">
        <v>2019</v>
      </c>
      <c r="M4" s="624">
        <v>2020</v>
      </c>
      <c r="N4" s="624">
        <v>2021</v>
      </c>
      <c r="O4" s="623">
        <v>2022</v>
      </c>
      <c r="P4" s="883">
        <v>2023</v>
      </c>
    </row>
    <row r="5" spans="1:16" s="67" customFormat="1" ht="19.5" customHeight="1">
      <c r="A5" s="837" t="s">
        <v>453</v>
      </c>
      <c r="B5" s="282">
        <v>142661</v>
      </c>
      <c r="C5" s="282">
        <v>147811</v>
      </c>
      <c r="D5" s="282">
        <v>154711</v>
      </c>
      <c r="E5" s="282">
        <v>160465</v>
      </c>
      <c r="F5" s="282">
        <v>164879</v>
      </c>
      <c r="G5" s="282">
        <v>170825</v>
      </c>
      <c r="H5" s="282">
        <v>180875</v>
      </c>
      <c r="I5" s="282">
        <v>184869</v>
      </c>
      <c r="J5" s="282">
        <v>192306</v>
      </c>
      <c r="K5" s="282">
        <v>199487</v>
      </c>
      <c r="L5" s="282">
        <v>206142</v>
      </c>
      <c r="M5" s="282">
        <v>210350</v>
      </c>
      <c r="N5" s="282">
        <v>216066</v>
      </c>
      <c r="O5" s="282">
        <v>221248</v>
      </c>
      <c r="P5" s="884">
        <v>262029</v>
      </c>
    </row>
    <row r="6" spans="1:16" s="67" customFormat="1" ht="19.5" customHeight="1">
      <c r="A6" s="838" t="s">
        <v>454</v>
      </c>
      <c r="B6" s="284">
        <v>154515</v>
      </c>
      <c r="C6" s="284">
        <v>159677</v>
      </c>
      <c r="D6" s="284">
        <v>167270</v>
      </c>
      <c r="E6" s="284">
        <v>173202</v>
      </c>
      <c r="F6" s="284">
        <v>176954</v>
      </c>
      <c r="G6" s="284">
        <v>182898</v>
      </c>
      <c r="H6" s="284">
        <v>190905</v>
      </c>
      <c r="I6" s="284">
        <v>194842</v>
      </c>
      <c r="J6" s="284">
        <v>204796</v>
      </c>
      <c r="K6" s="284">
        <v>212148</v>
      </c>
      <c r="L6" s="284">
        <v>218938</v>
      </c>
      <c r="M6" s="284">
        <v>223385</v>
      </c>
      <c r="N6" s="284">
        <v>229478</v>
      </c>
      <c r="O6" s="284">
        <v>234678</v>
      </c>
      <c r="P6" s="885">
        <v>275485</v>
      </c>
    </row>
    <row r="7" spans="1:16" ht="19.5" customHeight="1">
      <c r="A7" s="838" t="s">
        <v>455</v>
      </c>
      <c r="B7" s="284">
        <v>89096</v>
      </c>
      <c r="C7" s="284">
        <v>92804</v>
      </c>
      <c r="D7" s="284">
        <v>96448</v>
      </c>
      <c r="E7" s="284">
        <v>100585</v>
      </c>
      <c r="F7" s="284">
        <v>104386</v>
      </c>
      <c r="G7" s="284">
        <v>108897</v>
      </c>
      <c r="H7" s="284">
        <v>115238</v>
      </c>
      <c r="I7" s="284">
        <v>118215</v>
      </c>
      <c r="J7" s="284">
        <v>126315</v>
      </c>
      <c r="K7" s="284">
        <v>131672</v>
      </c>
      <c r="L7" s="284">
        <v>137186</v>
      </c>
      <c r="M7" s="284">
        <v>140640</v>
      </c>
      <c r="N7" s="284">
        <v>145051</v>
      </c>
      <c r="O7" s="284">
        <v>149734</v>
      </c>
      <c r="P7" s="885">
        <v>185365</v>
      </c>
    </row>
    <row r="8" spans="1:16" ht="19.5" customHeight="1">
      <c r="A8" s="838" t="s">
        <v>456</v>
      </c>
      <c r="B8" s="284">
        <v>32233</v>
      </c>
      <c r="C8" s="284">
        <v>32996</v>
      </c>
      <c r="D8" s="284">
        <v>35767</v>
      </c>
      <c r="E8" s="284">
        <v>37081</v>
      </c>
      <c r="F8" s="284">
        <v>37111</v>
      </c>
      <c r="G8" s="284">
        <v>37706</v>
      </c>
      <c r="H8" s="284">
        <v>40557</v>
      </c>
      <c r="I8" s="284">
        <v>40605</v>
      </c>
      <c r="J8" s="284">
        <v>38852</v>
      </c>
      <c r="K8" s="284">
        <v>39312</v>
      </c>
      <c r="L8" s="284">
        <v>39481</v>
      </c>
      <c r="M8" s="284">
        <v>39408</v>
      </c>
      <c r="N8" s="284">
        <v>39699</v>
      </c>
      <c r="O8" s="284">
        <v>39694</v>
      </c>
      <c r="P8" s="885">
        <v>42886</v>
      </c>
    </row>
    <row r="9" spans="1:16" ht="19.5" customHeight="1">
      <c r="A9" s="838" t="s">
        <v>457</v>
      </c>
      <c r="B9" s="284">
        <v>25468</v>
      </c>
      <c r="C9" s="284">
        <v>26047</v>
      </c>
      <c r="D9" s="284">
        <v>27719</v>
      </c>
      <c r="E9" s="284">
        <v>28850</v>
      </c>
      <c r="F9" s="284">
        <v>28898</v>
      </c>
      <c r="G9" s="284">
        <v>29413</v>
      </c>
      <c r="H9" s="284">
        <v>31470</v>
      </c>
      <c r="I9" s="284">
        <v>31620</v>
      </c>
      <c r="J9" s="284">
        <v>30300</v>
      </c>
      <c r="K9" s="284">
        <v>30532</v>
      </c>
      <c r="L9" s="284">
        <v>30567</v>
      </c>
      <c r="M9" s="284">
        <v>30482</v>
      </c>
      <c r="N9" s="284">
        <v>30552</v>
      </c>
      <c r="O9" s="284">
        <v>30517</v>
      </c>
      <c r="P9" s="885">
        <v>33138</v>
      </c>
    </row>
    <row r="10" spans="1:16" ht="19.5" customHeight="1">
      <c r="A10" s="838" t="s">
        <v>458</v>
      </c>
      <c r="B10" s="284">
        <v>6765</v>
      </c>
      <c r="C10" s="284">
        <v>6949</v>
      </c>
      <c r="D10" s="284">
        <v>8048</v>
      </c>
      <c r="E10" s="284">
        <v>8231</v>
      </c>
      <c r="F10" s="284">
        <v>8213</v>
      </c>
      <c r="G10" s="284">
        <v>8293</v>
      </c>
      <c r="H10" s="284">
        <v>9087</v>
      </c>
      <c r="I10" s="284">
        <v>8985</v>
      </c>
      <c r="J10" s="284">
        <v>8552</v>
      </c>
      <c r="K10" s="284">
        <v>8780</v>
      </c>
      <c r="L10" s="284">
        <v>8914</v>
      </c>
      <c r="M10" s="284">
        <v>8926</v>
      </c>
      <c r="N10" s="284">
        <v>9147</v>
      </c>
      <c r="O10" s="284">
        <v>9177</v>
      </c>
      <c r="P10" s="885">
        <v>9748</v>
      </c>
    </row>
    <row r="11" spans="1:16" ht="19.5" customHeight="1">
      <c r="A11" s="838" t="s">
        <v>459</v>
      </c>
      <c r="B11" s="284">
        <v>21332</v>
      </c>
      <c r="C11" s="284">
        <v>22011</v>
      </c>
      <c r="D11" s="284">
        <v>22496</v>
      </c>
      <c r="E11" s="284">
        <v>22799</v>
      </c>
      <c r="F11" s="284">
        <v>23382</v>
      </c>
      <c r="G11" s="284">
        <v>24222</v>
      </c>
      <c r="H11" s="284">
        <v>25080</v>
      </c>
      <c r="I11" s="284">
        <v>26049</v>
      </c>
      <c r="J11" s="284">
        <v>27139</v>
      </c>
      <c r="K11" s="284">
        <v>28503</v>
      </c>
      <c r="L11" s="284">
        <v>29475</v>
      </c>
      <c r="M11" s="284">
        <v>30302</v>
      </c>
      <c r="N11" s="284">
        <v>31316</v>
      </c>
      <c r="O11" s="284">
        <v>31820</v>
      </c>
      <c r="P11" s="885">
        <v>33778</v>
      </c>
    </row>
    <row r="12" spans="1:16" ht="19.5" customHeight="1">
      <c r="A12" s="838" t="s">
        <v>460</v>
      </c>
      <c r="B12" s="284">
        <v>96387</v>
      </c>
      <c r="C12" s="284">
        <v>100286</v>
      </c>
      <c r="D12" s="284">
        <v>103807</v>
      </c>
      <c r="E12" s="284">
        <v>107910</v>
      </c>
      <c r="F12" s="284">
        <v>111870</v>
      </c>
      <c r="G12" s="284">
        <v>116457</v>
      </c>
      <c r="H12" s="284">
        <v>122728</v>
      </c>
      <c r="I12" s="284">
        <v>125634</v>
      </c>
      <c r="J12" s="284">
        <v>133923</v>
      </c>
      <c r="K12" s="284">
        <v>139337</v>
      </c>
      <c r="L12" s="284">
        <v>144942</v>
      </c>
      <c r="M12" s="284">
        <v>148577</v>
      </c>
      <c r="N12" s="284">
        <v>153225</v>
      </c>
      <c r="O12" s="284">
        <v>157926</v>
      </c>
      <c r="P12" s="885">
        <v>193528</v>
      </c>
    </row>
    <row r="13" spans="1:16" ht="19.5" customHeight="1">
      <c r="A13" s="838" t="s">
        <v>461</v>
      </c>
      <c r="B13" s="284">
        <v>34772</v>
      </c>
      <c r="C13" s="284">
        <v>35499</v>
      </c>
      <c r="D13" s="284">
        <v>39091</v>
      </c>
      <c r="E13" s="284">
        <v>40608</v>
      </c>
      <c r="F13" s="284">
        <v>39782</v>
      </c>
      <c r="G13" s="284">
        <v>40333</v>
      </c>
      <c r="H13" s="284">
        <v>41210</v>
      </c>
      <c r="I13" s="284">
        <v>41221</v>
      </c>
      <c r="J13" s="284">
        <v>41460</v>
      </c>
      <c r="K13" s="284">
        <v>42033</v>
      </c>
      <c r="L13" s="284">
        <v>42211</v>
      </c>
      <c r="M13" s="284">
        <v>42094</v>
      </c>
      <c r="N13" s="284">
        <v>42409</v>
      </c>
      <c r="O13" s="284">
        <v>42359</v>
      </c>
      <c r="P13" s="885">
        <v>45574</v>
      </c>
    </row>
    <row r="14" spans="1:16" ht="19.5" customHeight="1">
      <c r="A14" s="838" t="s">
        <v>462</v>
      </c>
      <c r="B14" s="284">
        <v>27466</v>
      </c>
      <c r="C14" s="284">
        <v>27956</v>
      </c>
      <c r="D14" s="284">
        <v>30229</v>
      </c>
      <c r="E14" s="284">
        <v>31474</v>
      </c>
      <c r="F14" s="284">
        <v>30928</v>
      </c>
      <c r="G14" s="284">
        <v>31417</v>
      </c>
      <c r="H14" s="284">
        <v>31985</v>
      </c>
      <c r="I14" s="284">
        <v>32114</v>
      </c>
      <c r="J14" s="284">
        <v>32321</v>
      </c>
      <c r="K14" s="284">
        <v>32641</v>
      </c>
      <c r="L14" s="284">
        <v>32675</v>
      </c>
      <c r="M14" s="284">
        <v>32540</v>
      </c>
      <c r="N14" s="284">
        <v>32642</v>
      </c>
      <c r="O14" s="284">
        <v>32572</v>
      </c>
      <c r="P14" s="885">
        <v>35192</v>
      </c>
    </row>
    <row r="15" spans="1:16" ht="19.5" customHeight="1">
      <c r="A15" s="838" t="s">
        <v>463</v>
      </c>
      <c r="B15" s="284">
        <v>7306</v>
      </c>
      <c r="C15" s="284">
        <v>7543</v>
      </c>
      <c r="D15" s="284">
        <v>8862</v>
      </c>
      <c r="E15" s="284">
        <v>9134</v>
      </c>
      <c r="F15" s="284">
        <v>8854</v>
      </c>
      <c r="G15" s="284">
        <v>8916</v>
      </c>
      <c r="H15" s="284">
        <v>9225</v>
      </c>
      <c r="I15" s="284">
        <v>9107</v>
      </c>
      <c r="J15" s="284">
        <v>9139</v>
      </c>
      <c r="K15" s="284">
        <v>9392</v>
      </c>
      <c r="L15" s="284">
        <v>9536</v>
      </c>
      <c r="M15" s="284">
        <v>9554</v>
      </c>
      <c r="N15" s="284">
        <v>9767</v>
      </c>
      <c r="O15" s="284">
        <v>9787</v>
      </c>
      <c r="P15" s="885">
        <v>10382</v>
      </c>
    </row>
    <row r="16" spans="1:16" ht="19.5" customHeight="1">
      <c r="A16" s="838" t="s">
        <v>464</v>
      </c>
      <c r="B16" s="284">
        <v>23356</v>
      </c>
      <c r="C16" s="284">
        <v>23892</v>
      </c>
      <c r="D16" s="284">
        <v>24372</v>
      </c>
      <c r="E16" s="284">
        <v>24684</v>
      </c>
      <c r="F16" s="284">
        <v>25302</v>
      </c>
      <c r="G16" s="284">
        <v>26108</v>
      </c>
      <c r="H16" s="284">
        <v>26967</v>
      </c>
      <c r="I16" s="284">
        <v>27987</v>
      </c>
      <c r="J16" s="284">
        <v>29413</v>
      </c>
      <c r="K16" s="284">
        <v>30778</v>
      </c>
      <c r="L16" s="284">
        <v>31785</v>
      </c>
      <c r="M16" s="284">
        <v>32714</v>
      </c>
      <c r="N16" s="284">
        <v>33844</v>
      </c>
      <c r="O16" s="284">
        <v>34393</v>
      </c>
      <c r="P16" s="885">
        <v>36383</v>
      </c>
    </row>
    <row r="17" spans="1:16" ht="19.5" customHeight="1">
      <c r="A17" s="838" t="s">
        <v>465</v>
      </c>
      <c r="B17" s="284">
        <v>64538</v>
      </c>
      <c r="C17" s="284">
        <v>67320</v>
      </c>
      <c r="D17" s="284">
        <v>69905</v>
      </c>
      <c r="E17" s="284">
        <v>72943</v>
      </c>
      <c r="F17" s="284">
        <v>75724</v>
      </c>
      <c r="G17" s="284">
        <v>79038</v>
      </c>
      <c r="H17" s="284">
        <v>84206</v>
      </c>
      <c r="I17" s="284">
        <v>87191</v>
      </c>
      <c r="J17" s="284">
        <v>92839</v>
      </c>
      <c r="K17" s="284">
        <v>96960</v>
      </c>
      <c r="L17" s="284">
        <v>100972</v>
      </c>
      <c r="M17" s="284">
        <v>102960</v>
      </c>
      <c r="N17" s="284">
        <v>105664</v>
      </c>
      <c r="O17" s="284">
        <v>108896</v>
      </c>
      <c r="P17" s="885">
        <v>142898</v>
      </c>
    </row>
    <row r="18" spans="1:16" ht="19.5" customHeight="1">
      <c r="A18" s="838" t="s">
        <v>466</v>
      </c>
      <c r="B18" s="284">
        <v>21794</v>
      </c>
      <c r="C18" s="284">
        <v>22196</v>
      </c>
      <c r="D18" s="284">
        <v>24347</v>
      </c>
      <c r="E18" s="284">
        <v>25010</v>
      </c>
      <c r="F18" s="284">
        <v>25353</v>
      </c>
      <c r="G18" s="284">
        <v>25602</v>
      </c>
      <c r="H18" s="284">
        <v>26021</v>
      </c>
      <c r="I18" s="284">
        <v>25859</v>
      </c>
      <c r="J18" s="284">
        <v>25640</v>
      </c>
      <c r="K18" s="284">
        <v>25798</v>
      </c>
      <c r="L18" s="284">
        <v>25595</v>
      </c>
      <c r="M18" s="284">
        <v>25139</v>
      </c>
      <c r="N18" s="284">
        <v>25063</v>
      </c>
      <c r="O18" s="284">
        <v>24783</v>
      </c>
      <c r="P18" s="885">
        <v>27556</v>
      </c>
    </row>
    <row r="19" spans="1:16" ht="19.5" customHeight="1">
      <c r="A19" s="838" t="s">
        <v>467</v>
      </c>
      <c r="B19" s="284">
        <v>17496</v>
      </c>
      <c r="C19" s="284">
        <v>17816</v>
      </c>
      <c r="D19" s="284">
        <v>19083</v>
      </c>
      <c r="E19" s="284">
        <v>19737</v>
      </c>
      <c r="F19" s="284">
        <v>20085</v>
      </c>
      <c r="G19" s="284">
        <v>20341</v>
      </c>
      <c r="H19" s="284">
        <v>20574</v>
      </c>
      <c r="I19" s="284">
        <v>20498</v>
      </c>
      <c r="J19" s="284">
        <v>20381</v>
      </c>
      <c r="K19" s="284">
        <v>20392</v>
      </c>
      <c r="L19" s="284">
        <v>20212</v>
      </c>
      <c r="M19" s="284">
        <v>19862</v>
      </c>
      <c r="N19" s="284">
        <v>19656</v>
      </c>
      <c r="O19" s="284">
        <v>19434</v>
      </c>
      <c r="P19" s="885">
        <v>21793</v>
      </c>
    </row>
    <row r="20" spans="1:16" ht="19.5" customHeight="1">
      <c r="A20" s="838" t="s">
        <v>468</v>
      </c>
      <c r="B20" s="284">
        <v>4298</v>
      </c>
      <c r="C20" s="284">
        <v>4380</v>
      </c>
      <c r="D20" s="284">
        <v>5264</v>
      </c>
      <c r="E20" s="284">
        <v>5273</v>
      </c>
      <c r="F20" s="284">
        <v>5268</v>
      </c>
      <c r="G20" s="284">
        <v>5261</v>
      </c>
      <c r="H20" s="284">
        <v>5447</v>
      </c>
      <c r="I20" s="284">
        <v>5361</v>
      </c>
      <c r="J20" s="284">
        <v>5259</v>
      </c>
      <c r="K20" s="284">
        <v>5406</v>
      </c>
      <c r="L20" s="284">
        <v>5383</v>
      </c>
      <c r="M20" s="284">
        <v>5277</v>
      </c>
      <c r="N20" s="284">
        <v>5407</v>
      </c>
      <c r="O20" s="284">
        <v>5349</v>
      </c>
      <c r="P20" s="885">
        <v>5763</v>
      </c>
    </row>
    <row r="21" spans="1:16" ht="19.5" customHeight="1">
      <c r="A21" s="838" t="s">
        <v>469</v>
      </c>
      <c r="B21" s="284">
        <v>16007</v>
      </c>
      <c r="C21" s="284">
        <v>16360</v>
      </c>
      <c r="D21" s="284">
        <v>16647</v>
      </c>
      <c r="E21" s="284">
        <v>16762</v>
      </c>
      <c r="F21" s="284">
        <v>17165</v>
      </c>
      <c r="G21" s="284">
        <v>17574</v>
      </c>
      <c r="H21" s="284">
        <v>18142</v>
      </c>
      <c r="I21" s="284">
        <v>18879</v>
      </c>
      <c r="J21" s="284">
        <v>19975</v>
      </c>
      <c r="K21" s="284">
        <v>20900</v>
      </c>
      <c r="L21" s="284">
        <v>21578</v>
      </c>
      <c r="M21" s="284">
        <v>22074</v>
      </c>
      <c r="N21" s="284">
        <v>22721</v>
      </c>
      <c r="O21" s="284">
        <v>22929</v>
      </c>
      <c r="P21" s="885">
        <v>24529</v>
      </c>
    </row>
    <row r="22" spans="1:16" ht="19.5" customHeight="1">
      <c r="A22" s="838" t="s">
        <v>470</v>
      </c>
      <c r="B22" s="284">
        <v>1612</v>
      </c>
      <c r="C22" s="284">
        <v>1626</v>
      </c>
      <c r="D22" s="284">
        <v>1600</v>
      </c>
      <c r="E22" s="284">
        <v>1605</v>
      </c>
      <c r="F22" s="284">
        <v>1558</v>
      </c>
      <c r="G22" s="284">
        <v>1550</v>
      </c>
      <c r="H22" s="284">
        <v>1543</v>
      </c>
      <c r="I22" s="284">
        <v>1478</v>
      </c>
      <c r="J22" s="284">
        <v>1575</v>
      </c>
      <c r="K22" s="284">
        <v>1593</v>
      </c>
      <c r="L22" s="284">
        <v>1599</v>
      </c>
      <c r="M22" s="284">
        <v>1567</v>
      </c>
      <c r="N22" s="284">
        <v>1542</v>
      </c>
      <c r="O22" s="284">
        <v>1556</v>
      </c>
      <c r="P22" s="885">
        <v>1562</v>
      </c>
    </row>
    <row r="23" spans="1:16" ht="19.5" customHeight="1">
      <c r="A23" s="838" t="s">
        <v>471</v>
      </c>
      <c r="B23" s="284">
        <v>300</v>
      </c>
      <c r="C23" s="284">
        <v>310</v>
      </c>
      <c r="D23" s="284">
        <v>326</v>
      </c>
      <c r="E23" s="284">
        <v>341</v>
      </c>
      <c r="F23" s="284">
        <v>324</v>
      </c>
      <c r="G23" s="284">
        <v>321</v>
      </c>
      <c r="H23" s="284">
        <v>340</v>
      </c>
      <c r="I23" s="284">
        <v>350</v>
      </c>
      <c r="J23" s="284">
        <v>369</v>
      </c>
      <c r="K23" s="284">
        <v>368</v>
      </c>
      <c r="L23" s="284">
        <v>372</v>
      </c>
      <c r="M23" s="284">
        <v>387</v>
      </c>
      <c r="N23" s="284">
        <v>392</v>
      </c>
      <c r="O23" s="284">
        <v>405</v>
      </c>
      <c r="P23" s="885">
        <v>406</v>
      </c>
    </row>
    <row r="24" spans="1:16" ht="19.5" customHeight="1" thickBot="1">
      <c r="A24" s="839" t="s">
        <v>472</v>
      </c>
      <c r="B24" s="840">
        <v>258</v>
      </c>
      <c r="C24" s="840">
        <v>263</v>
      </c>
      <c r="D24" s="840">
        <v>268</v>
      </c>
      <c r="E24" s="840">
        <v>273</v>
      </c>
      <c r="F24" s="840">
        <v>256</v>
      </c>
      <c r="G24" s="840">
        <v>251</v>
      </c>
      <c r="H24" s="840">
        <v>267</v>
      </c>
      <c r="I24" s="840">
        <v>274</v>
      </c>
      <c r="J24" s="840">
        <v>280</v>
      </c>
      <c r="K24" s="840">
        <v>279</v>
      </c>
      <c r="L24" s="840">
        <v>287</v>
      </c>
      <c r="M24" s="840">
        <v>306</v>
      </c>
      <c r="N24" s="840">
        <v>305</v>
      </c>
      <c r="O24" s="840">
        <v>310</v>
      </c>
      <c r="P24" s="886">
        <v>311</v>
      </c>
    </row>
    <row r="25" spans="1:16" ht="15.75" customHeight="1" thickTop="1">
      <c r="A25" s="1259"/>
      <c r="B25" s="1259"/>
      <c r="C25" s="1259"/>
      <c r="D25" s="1259"/>
      <c r="E25" s="1259"/>
      <c r="F25" s="1259"/>
      <c r="G25" s="1259"/>
      <c r="H25" s="1259"/>
      <c r="I25" s="1259"/>
      <c r="J25" s="1259"/>
      <c r="K25" s="1259"/>
      <c r="L25" s="1259"/>
      <c r="M25" s="1259"/>
      <c r="N25" s="1259"/>
      <c r="O25" s="1259"/>
      <c r="P25" s="1259"/>
    </row>
    <row r="26" spans="1:18" ht="15" customHeight="1">
      <c r="A26" s="1003" t="s">
        <v>629</v>
      </c>
      <c r="B26" s="1003"/>
      <c r="C26" s="1003"/>
      <c r="D26" s="1003"/>
      <c r="E26" s="1003"/>
      <c r="F26" s="616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ht="15" customHeight="1">
      <c r="A27" s="1002" t="s">
        <v>421</v>
      </c>
      <c r="B27" s="1002"/>
      <c r="C27" s="1002"/>
      <c r="D27" s="1002"/>
      <c r="E27" s="1002"/>
      <c r="F27" s="1002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</row>
    <row r="28" spans="1:6" ht="15" customHeight="1">
      <c r="A28" s="1041" t="s">
        <v>350</v>
      </c>
      <c r="B28" s="1041"/>
      <c r="C28" s="1041"/>
      <c r="D28" s="1041"/>
      <c r="E28" s="1041"/>
      <c r="F28" s="52"/>
    </row>
    <row r="29" spans="1:6" ht="12.75">
      <c r="A29" s="469"/>
      <c r="B29" s="469"/>
      <c r="C29" s="469"/>
      <c r="D29" s="469"/>
      <c r="E29" s="469"/>
      <c r="F29" s="52"/>
    </row>
    <row r="30" spans="1:9" ht="15" customHeight="1">
      <c r="A30" s="1041" t="s">
        <v>497</v>
      </c>
      <c r="B30" s="1041"/>
      <c r="C30" s="1041"/>
      <c r="D30" s="1041"/>
      <c r="E30" s="1041"/>
      <c r="F30" s="1041"/>
      <c r="G30" s="1041"/>
      <c r="H30" s="1041"/>
      <c r="I30" s="1041"/>
    </row>
    <row r="31" spans="1:6" ht="12.75">
      <c r="A31" s="469"/>
      <c r="B31" s="469"/>
      <c r="C31" s="469"/>
      <c r="D31" s="469"/>
      <c r="E31" s="469"/>
      <c r="F31" s="52"/>
    </row>
    <row r="32" ht="12.75"/>
    <row r="33" spans="1:18" ht="12.75">
      <c r="A33" s="45"/>
      <c r="B33" s="45"/>
      <c r="C33" s="45"/>
      <c r="D33" s="46"/>
      <c r="E33" s="1008" t="s">
        <v>36</v>
      </c>
      <c r="F33" s="1008"/>
      <c r="G33" s="45"/>
      <c r="H33" s="45"/>
      <c r="I33" s="45"/>
      <c r="J33" s="53"/>
      <c r="K33" s="53"/>
      <c r="L33" s="53"/>
      <c r="M33" s="53"/>
      <c r="N33" s="53"/>
      <c r="O33" s="53"/>
      <c r="P33" s="45"/>
      <c r="Q33" s="45"/>
      <c r="R33" s="45"/>
    </row>
    <row r="34" ht="12.75"/>
    <row r="35" ht="12.75"/>
    <row r="39" ht="12.75">
      <c r="A39" s="68"/>
    </row>
    <row r="40" s="57" customFormat="1" ht="12.75">
      <c r="A40" s="78"/>
    </row>
    <row r="41" s="57" customFormat="1" ht="12.75"/>
  </sheetData>
  <sheetProtection/>
  <mergeCells count="8">
    <mergeCell ref="E33:F33"/>
    <mergeCell ref="A2:P2"/>
    <mergeCell ref="A3:P3"/>
    <mergeCell ref="A26:E26"/>
    <mergeCell ref="A27:F27"/>
    <mergeCell ref="A28:E28"/>
    <mergeCell ref="A30:I30"/>
    <mergeCell ref="A25:P25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82.14062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3" t="s">
        <v>3</v>
      </c>
      <c r="M1" s="842" t="s">
        <v>4</v>
      </c>
    </row>
    <row r="2" spans="1:13" s="67" customFormat="1" ht="24" customHeight="1" thickBot="1" thickTop="1">
      <c r="A2" s="1263" t="s">
        <v>442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5"/>
    </row>
    <row r="3" spans="1:13" ht="38.25" customHeight="1" thickBot="1">
      <c r="A3" s="1260" t="s">
        <v>474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2"/>
    </row>
    <row r="4" spans="1:13" s="69" customFormat="1" ht="36" customHeight="1" thickBot="1">
      <c r="A4" s="836"/>
      <c r="B4" s="623" t="s">
        <v>422</v>
      </c>
      <c r="C4" s="623" t="s">
        <v>423</v>
      </c>
      <c r="D4" s="623" t="s">
        <v>424</v>
      </c>
      <c r="E4" s="624" t="s">
        <v>425</v>
      </c>
      <c r="F4" s="624" t="s">
        <v>426</v>
      </c>
      <c r="G4" s="624" t="s">
        <v>427</v>
      </c>
      <c r="H4" s="624" t="s">
        <v>428</v>
      </c>
      <c r="I4" s="624" t="s">
        <v>429</v>
      </c>
      <c r="J4" s="623" t="s">
        <v>430</v>
      </c>
      <c r="K4" s="624" t="s">
        <v>431</v>
      </c>
      <c r="L4" s="624" t="s">
        <v>432</v>
      </c>
      <c r="M4" s="651" t="s">
        <v>433</v>
      </c>
    </row>
    <row r="5" spans="1:13" s="67" customFormat="1" ht="19.5" customHeight="1">
      <c r="A5" s="837" t="s">
        <v>453</v>
      </c>
      <c r="B5" s="282">
        <v>199834</v>
      </c>
      <c r="C5" s="282">
        <v>200460</v>
      </c>
      <c r="D5" s="282">
        <v>201261</v>
      </c>
      <c r="E5" s="282">
        <v>201769</v>
      </c>
      <c r="F5" s="282">
        <v>202258</v>
      </c>
      <c r="G5" s="282">
        <v>202813</v>
      </c>
      <c r="H5" s="282">
        <v>202952</v>
      </c>
      <c r="I5" s="282">
        <v>204956</v>
      </c>
      <c r="J5" s="282">
        <v>205300</v>
      </c>
      <c r="K5" s="282">
        <v>205486</v>
      </c>
      <c r="L5" s="282">
        <v>205803</v>
      </c>
      <c r="M5" s="653">
        <v>206142</v>
      </c>
    </row>
    <row r="6" spans="1:13" s="67" customFormat="1" ht="19.5" customHeight="1">
      <c r="A6" s="838" t="s">
        <v>454</v>
      </c>
      <c r="B6" s="284">
        <v>212587</v>
      </c>
      <c r="C6" s="284">
        <v>213325</v>
      </c>
      <c r="D6" s="284">
        <v>214152</v>
      </c>
      <c r="E6" s="284">
        <v>214677</v>
      </c>
      <c r="F6" s="284">
        <v>215192</v>
      </c>
      <c r="G6" s="284">
        <v>215768</v>
      </c>
      <c r="H6" s="284">
        <v>215830</v>
      </c>
      <c r="I6" s="284">
        <v>217755</v>
      </c>
      <c r="J6" s="284">
        <v>218109</v>
      </c>
      <c r="K6" s="284">
        <v>218308</v>
      </c>
      <c r="L6" s="284">
        <v>218558</v>
      </c>
      <c r="M6" s="655">
        <v>218938</v>
      </c>
    </row>
    <row r="7" spans="1:13" ht="19.5" customHeight="1">
      <c r="A7" s="838" t="s">
        <v>455</v>
      </c>
      <c r="B7" s="284">
        <v>131956</v>
      </c>
      <c r="C7" s="284">
        <v>132483</v>
      </c>
      <c r="D7" s="284">
        <v>133112</v>
      </c>
      <c r="E7" s="284">
        <v>133507</v>
      </c>
      <c r="F7" s="284">
        <v>133857</v>
      </c>
      <c r="G7" s="284">
        <v>134362</v>
      </c>
      <c r="H7" s="284">
        <v>134484</v>
      </c>
      <c r="I7" s="284">
        <v>136247</v>
      </c>
      <c r="J7" s="284">
        <v>136460</v>
      </c>
      <c r="K7" s="284">
        <v>136549</v>
      </c>
      <c r="L7" s="284">
        <v>136843</v>
      </c>
      <c r="M7" s="655">
        <v>137186</v>
      </c>
    </row>
    <row r="8" spans="1:13" ht="19.5" customHeight="1">
      <c r="A8" s="838" t="s">
        <v>456</v>
      </c>
      <c r="B8" s="284">
        <v>39354</v>
      </c>
      <c r="C8" s="284">
        <v>39375</v>
      </c>
      <c r="D8" s="284">
        <v>39420</v>
      </c>
      <c r="E8" s="284">
        <v>39446</v>
      </c>
      <c r="F8" s="284">
        <v>39485</v>
      </c>
      <c r="G8" s="284">
        <v>39503</v>
      </c>
      <c r="H8" s="284">
        <v>39491</v>
      </c>
      <c r="I8" s="284">
        <v>39528</v>
      </c>
      <c r="J8" s="284">
        <v>39499</v>
      </c>
      <c r="K8" s="284">
        <v>39495</v>
      </c>
      <c r="L8" s="284">
        <v>39501</v>
      </c>
      <c r="M8" s="655">
        <v>39481</v>
      </c>
    </row>
    <row r="9" spans="1:13" ht="19.5" customHeight="1">
      <c r="A9" s="838" t="s">
        <v>457</v>
      </c>
      <c r="B9" s="284">
        <v>30537</v>
      </c>
      <c r="C9" s="284">
        <v>30545</v>
      </c>
      <c r="D9" s="284">
        <v>30575</v>
      </c>
      <c r="E9" s="284">
        <v>30587</v>
      </c>
      <c r="F9" s="284">
        <v>30606</v>
      </c>
      <c r="G9" s="284">
        <v>30619</v>
      </c>
      <c r="H9" s="284">
        <v>30607</v>
      </c>
      <c r="I9" s="284">
        <v>30638</v>
      </c>
      <c r="J9" s="284">
        <v>30613</v>
      </c>
      <c r="K9" s="284">
        <v>30599</v>
      </c>
      <c r="L9" s="284">
        <v>30586</v>
      </c>
      <c r="M9" s="655">
        <v>30567</v>
      </c>
    </row>
    <row r="10" spans="1:13" ht="19.5" customHeight="1">
      <c r="A10" s="838" t="s">
        <v>458</v>
      </c>
      <c r="B10" s="284">
        <v>8817</v>
      </c>
      <c r="C10" s="284">
        <v>8830</v>
      </c>
      <c r="D10" s="284">
        <v>8845</v>
      </c>
      <c r="E10" s="284">
        <v>8859</v>
      </c>
      <c r="F10" s="284">
        <v>8879</v>
      </c>
      <c r="G10" s="284">
        <v>8884</v>
      </c>
      <c r="H10" s="284">
        <v>8884</v>
      </c>
      <c r="I10" s="284">
        <v>8890</v>
      </c>
      <c r="J10" s="284">
        <v>8886</v>
      </c>
      <c r="K10" s="284">
        <v>8896</v>
      </c>
      <c r="L10" s="284">
        <v>8915</v>
      </c>
      <c r="M10" s="655">
        <v>8914</v>
      </c>
    </row>
    <row r="11" spans="1:13" ht="19.5" customHeight="1">
      <c r="A11" s="838" t="s">
        <v>459</v>
      </c>
      <c r="B11" s="284">
        <v>28524</v>
      </c>
      <c r="C11" s="284">
        <v>28602</v>
      </c>
      <c r="D11" s="284">
        <v>28729</v>
      </c>
      <c r="E11" s="284">
        <v>28816</v>
      </c>
      <c r="F11" s="284">
        <v>28916</v>
      </c>
      <c r="G11" s="284">
        <v>28948</v>
      </c>
      <c r="H11" s="284">
        <v>28977</v>
      </c>
      <c r="I11" s="284">
        <v>29181</v>
      </c>
      <c r="J11" s="284">
        <v>29341</v>
      </c>
      <c r="K11" s="284">
        <v>29442</v>
      </c>
      <c r="L11" s="284">
        <v>29459</v>
      </c>
      <c r="M11" s="655">
        <v>29475</v>
      </c>
    </row>
    <row r="12" spans="1:13" ht="19.5" customHeight="1">
      <c r="A12" s="838" t="s">
        <v>460</v>
      </c>
      <c r="B12" s="284">
        <v>139685</v>
      </c>
      <c r="C12" s="284">
        <v>140292</v>
      </c>
      <c r="D12" s="284">
        <v>140931</v>
      </c>
      <c r="E12" s="284">
        <v>141337</v>
      </c>
      <c r="F12" s="284">
        <v>141702</v>
      </c>
      <c r="G12" s="284">
        <v>142236</v>
      </c>
      <c r="H12" s="284">
        <v>142318</v>
      </c>
      <c r="I12" s="284">
        <v>144038</v>
      </c>
      <c r="J12" s="284">
        <v>144247</v>
      </c>
      <c r="K12" s="284">
        <v>144346</v>
      </c>
      <c r="L12" s="284">
        <v>144567</v>
      </c>
      <c r="M12" s="655">
        <v>144942</v>
      </c>
    </row>
    <row r="13" spans="1:13" ht="19.5" customHeight="1">
      <c r="A13" s="838" t="s">
        <v>461</v>
      </c>
      <c r="B13" s="284">
        <v>42100</v>
      </c>
      <c r="C13" s="284">
        <v>42148</v>
      </c>
      <c r="D13" s="284">
        <v>42202</v>
      </c>
      <c r="E13" s="284">
        <v>42225</v>
      </c>
      <c r="F13" s="284">
        <v>42265</v>
      </c>
      <c r="G13" s="284">
        <v>42271</v>
      </c>
      <c r="H13" s="284">
        <v>42242</v>
      </c>
      <c r="I13" s="284">
        <v>42259</v>
      </c>
      <c r="J13" s="284">
        <v>42232</v>
      </c>
      <c r="K13" s="284">
        <v>42221</v>
      </c>
      <c r="L13" s="284">
        <v>42231</v>
      </c>
      <c r="M13" s="655">
        <v>42211</v>
      </c>
    </row>
    <row r="14" spans="1:13" ht="19.5" customHeight="1">
      <c r="A14" s="838" t="s">
        <v>462</v>
      </c>
      <c r="B14" s="284">
        <v>32663</v>
      </c>
      <c r="C14" s="284">
        <v>32682</v>
      </c>
      <c r="D14" s="284">
        <v>32719</v>
      </c>
      <c r="E14" s="284">
        <v>32734</v>
      </c>
      <c r="F14" s="284">
        <v>32747</v>
      </c>
      <c r="G14" s="284">
        <v>32755</v>
      </c>
      <c r="H14" s="284">
        <v>32727</v>
      </c>
      <c r="I14" s="284">
        <v>32748</v>
      </c>
      <c r="J14" s="284">
        <v>32724</v>
      </c>
      <c r="K14" s="284">
        <v>32705</v>
      </c>
      <c r="L14" s="284">
        <v>32691</v>
      </c>
      <c r="M14" s="655">
        <v>32675</v>
      </c>
    </row>
    <row r="15" spans="1:13" ht="19.5" customHeight="1">
      <c r="A15" s="838" t="s">
        <v>463</v>
      </c>
      <c r="B15" s="284">
        <v>9437</v>
      </c>
      <c r="C15" s="284">
        <v>9466</v>
      </c>
      <c r="D15" s="284">
        <v>9483</v>
      </c>
      <c r="E15" s="284">
        <v>9491</v>
      </c>
      <c r="F15" s="284">
        <v>9518</v>
      </c>
      <c r="G15" s="284">
        <v>9516</v>
      </c>
      <c r="H15" s="284">
        <v>9515</v>
      </c>
      <c r="I15" s="284">
        <v>9511</v>
      </c>
      <c r="J15" s="284">
        <v>9508</v>
      </c>
      <c r="K15" s="284">
        <v>9516</v>
      </c>
      <c r="L15" s="284">
        <v>9540</v>
      </c>
      <c r="M15" s="655">
        <v>9536</v>
      </c>
    </row>
    <row r="16" spans="1:13" ht="19.5" customHeight="1">
      <c r="A16" s="838" t="s">
        <v>464</v>
      </c>
      <c r="B16" s="284">
        <v>30802</v>
      </c>
      <c r="C16" s="284">
        <v>30885</v>
      </c>
      <c r="D16" s="284">
        <v>31019</v>
      </c>
      <c r="E16" s="284">
        <v>31115</v>
      </c>
      <c r="F16" s="284">
        <v>31225</v>
      </c>
      <c r="G16" s="284">
        <v>31261</v>
      </c>
      <c r="H16" s="284">
        <v>31270</v>
      </c>
      <c r="I16" s="284">
        <v>31458</v>
      </c>
      <c r="J16" s="284">
        <v>31630</v>
      </c>
      <c r="K16" s="284">
        <v>31741</v>
      </c>
      <c r="L16" s="284">
        <v>31760</v>
      </c>
      <c r="M16" s="655">
        <v>31785</v>
      </c>
    </row>
    <row r="17" spans="1:13" ht="19.5" customHeight="1">
      <c r="A17" s="838" t="s">
        <v>465</v>
      </c>
      <c r="B17" s="284">
        <v>97170</v>
      </c>
      <c r="C17" s="284">
        <v>97514</v>
      </c>
      <c r="D17" s="284">
        <v>98014</v>
      </c>
      <c r="E17" s="284">
        <v>98309</v>
      </c>
      <c r="F17" s="284">
        <v>98554</v>
      </c>
      <c r="G17" s="284">
        <v>98898</v>
      </c>
      <c r="H17" s="284">
        <v>98994</v>
      </c>
      <c r="I17" s="284">
        <v>100401</v>
      </c>
      <c r="J17" s="284">
        <v>100526</v>
      </c>
      <c r="K17" s="284">
        <v>100589</v>
      </c>
      <c r="L17" s="284">
        <v>100769</v>
      </c>
      <c r="M17" s="655">
        <v>100972</v>
      </c>
    </row>
    <row r="18" spans="1:13" ht="19.5" customHeight="1">
      <c r="A18" s="838" t="s">
        <v>466</v>
      </c>
      <c r="B18" s="284">
        <v>25779</v>
      </c>
      <c r="C18" s="284">
        <v>25771</v>
      </c>
      <c r="D18" s="284">
        <v>25773</v>
      </c>
      <c r="E18" s="284">
        <v>25760</v>
      </c>
      <c r="F18" s="284">
        <v>25759</v>
      </c>
      <c r="G18" s="284">
        <v>25742</v>
      </c>
      <c r="H18" s="284">
        <v>25716</v>
      </c>
      <c r="I18" s="284">
        <v>25708</v>
      </c>
      <c r="J18" s="284">
        <v>25680</v>
      </c>
      <c r="K18" s="284">
        <v>25664</v>
      </c>
      <c r="L18" s="284">
        <v>25632</v>
      </c>
      <c r="M18" s="655">
        <v>25595</v>
      </c>
    </row>
    <row r="19" spans="1:13" ht="19.5" customHeight="1">
      <c r="A19" s="838" t="s">
        <v>467</v>
      </c>
      <c r="B19" s="284">
        <v>20366</v>
      </c>
      <c r="C19" s="284">
        <v>20362</v>
      </c>
      <c r="D19" s="284">
        <v>20369</v>
      </c>
      <c r="E19" s="284">
        <v>20358</v>
      </c>
      <c r="F19" s="284">
        <v>20351</v>
      </c>
      <c r="G19" s="284">
        <v>20338</v>
      </c>
      <c r="H19" s="284">
        <v>20314</v>
      </c>
      <c r="I19" s="284">
        <v>20307</v>
      </c>
      <c r="J19" s="284">
        <v>20285</v>
      </c>
      <c r="K19" s="284">
        <v>20271</v>
      </c>
      <c r="L19" s="284">
        <v>20248</v>
      </c>
      <c r="M19" s="655">
        <v>20212</v>
      </c>
    </row>
    <row r="20" spans="1:13" ht="19.5" customHeight="1">
      <c r="A20" s="838" t="s">
        <v>468</v>
      </c>
      <c r="B20" s="284">
        <v>5413</v>
      </c>
      <c r="C20" s="284">
        <v>5409</v>
      </c>
      <c r="D20" s="284">
        <v>5404</v>
      </c>
      <c r="E20" s="284">
        <v>5402</v>
      </c>
      <c r="F20" s="284">
        <v>5408</v>
      </c>
      <c r="G20" s="284">
        <v>5404</v>
      </c>
      <c r="H20" s="284">
        <v>5402</v>
      </c>
      <c r="I20" s="284">
        <v>5401</v>
      </c>
      <c r="J20" s="284">
        <v>5395</v>
      </c>
      <c r="K20" s="284">
        <v>5393</v>
      </c>
      <c r="L20" s="284">
        <v>5384</v>
      </c>
      <c r="M20" s="655">
        <v>5383</v>
      </c>
    </row>
    <row r="21" spans="1:13" ht="19.5" customHeight="1">
      <c r="A21" s="838" t="s">
        <v>469</v>
      </c>
      <c r="B21" s="284">
        <v>20912</v>
      </c>
      <c r="C21" s="284">
        <v>20957</v>
      </c>
      <c r="D21" s="284">
        <v>21051</v>
      </c>
      <c r="E21" s="284">
        <v>21119</v>
      </c>
      <c r="F21" s="284">
        <v>21176</v>
      </c>
      <c r="G21" s="284">
        <v>21183</v>
      </c>
      <c r="H21" s="284">
        <v>21213</v>
      </c>
      <c r="I21" s="284">
        <v>21412</v>
      </c>
      <c r="J21" s="284">
        <v>21534</v>
      </c>
      <c r="K21" s="284">
        <v>21597</v>
      </c>
      <c r="L21" s="284">
        <v>21586</v>
      </c>
      <c r="M21" s="655">
        <v>21578</v>
      </c>
    </row>
    <row r="22" spans="1:13" ht="19.5" customHeight="1">
      <c r="A22" s="838" t="s">
        <v>470</v>
      </c>
      <c r="B22" s="284">
        <v>1584</v>
      </c>
      <c r="C22" s="284">
        <v>1577</v>
      </c>
      <c r="D22" s="284">
        <v>1576</v>
      </c>
      <c r="E22" s="284">
        <v>1580</v>
      </c>
      <c r="F22" s="284">
        <v>1579</v>
      </c>
      <c r="G22" s="284">
        <v>1589</v>
      </c>
      <c r="H22" s="284">
        <v>1587</v>
      </c>
      <c r="I22" s="284">
        <v>1601</v>
      </c>
      <c r="J22" s="284">
        <v>1605</v>
      </c>
      <c r="K22" s="284">
        <v>1601</v>
      </c>
      <c r="L22" s="284">
        <v>1596</v>
      </c>
      <c r="M22" s="655">
        <v>1599</v>
      </c>
    </row>
    <row r="23" spans="1:13" ht="19.5" customHeight="1">
      <c r="A23" s="838" t="s">
        <v>471</v>
      </c>
      <c r="B23" s="284">
        <v>364</v>
      </c>
      <c r="C23" s="284">
        <v>360</v>
      </c>
      <c r="D23" s="284">
        <v>354</v>
      </c>
      <c r="E23" s="284">
        <v>357</v>
      </c>
      <c r="F23" s="284">
        <v>361</v>
      </c>
      <c r="G23" s="284">
        <v>364</v>
      </c>
      <c r="H23" s="284">
        <v>367</v>
      </c>
      <c r="I23" s="284">
        <v>373</v>
      </c>
      <c r="J23" s="284">
        <v>372</v>
      </c>
      <c r="K23" s="284">
        <v>375</v>
      </c>
      <c r="L23" s="284">
        <v>374</v>
      </c>
      <c r="M23" s="655">
        <v>372</v>
      </c>
    </row>
    <row r="24" spans="1:13" ht="19.5" customHeight="1">
      <c r="A24" s="887" t="s">
        <v>472</v>
      </c>
      <c r="B24" s="888">
        <v>278</v>
      </c>
      <c r="C24" s="888">
        <v>275</v>
      </c>
      <c r="D24" s="888">
        <v>271</v>
      </c>
      <c r="E24" s="888">
        <v>274</v>
      </c>
      <c r="F24" s="888">
        <v>278</v>
      </c>
      <c r="G24" s="888">
        <v>279</v>
      </c>
      <c r="H24" s="888">
        <v>280</v>
      </c>
      <c r="I24" s="888">
        <v>285</v>
      </c>
      <c r="J24" s="888">
        <v>284</v>
      </c>
      <c r="K24" s="888">
        <v>287</v>
      </c>
      <c r="L24" s="888">
        <v>287</v>
      </c>
      <c r="M24" s="889">
        <v>287</v>
      </c>
    </row>
    <row r="25" spans="1:13" ht="19.5" customHeight="1">
      <c r="A25" s="887" t="s">
        <v>567</v>
      </c>
      <c r="B25" s="888">
        <v>86</v>
      </c>
      <c r="C25" s="888">
        <v>85</v>
      </c>
      <c r="D25" s="888">
        <v>83</v>
      </c>
      <c r="E25" s="888">
        <v>83</v>
      </c>
      <c r="F25" s="888">
        <v>83</v>
      </c>
      <c r="G25" s="888">
        <v>85</v>
      </c>
      <c r="H25" s="888">
        <v>87</v>
      </c>
      <c r="I25" s="888">
        <v>88</v>
      </c>
      <c r="J25" s="888">
        <v>88</v>
      </c>
      <c r="K25" s="888">
        <v>88</v>
      </c>
      <c r="L25" s="888">
        <v>87</v>
      </c>
      <c r="M25" s="889">
        <v>85</v>
      </c>
    </row>
    <row r="26" spans="1:13" ht="19.5" customHeight="1">
      <c r="A26" s="887" t="s">
        <v>568</v>
      </c>
      <c r="B26" s="888">
        <v>496</v>
      </c>
      <c r="C26" s="888">
        <v>497</v>
      </c>
      <c r="D26" s="888">
        <v>496</v>
      </c>
      <c r="E26" s="888">
        <v>497</v>
      </c>
      <c r="F26" s="888">
        <v>498</v>
      </c>
      <c r="G26" s="888">
        <v>501</v>
      </c>
      <c r="H26" s="888">
        <v>500</v>
      </c>
      <c r="I26" s="888">
        <v>499</v>
      </c>
      <c r="J26" s="888">
        <v>496</v>
      </c>
      <c r="K26" s="888">
        <v>498</v>
      </c>
      <c r="L26" s="888">
        <v>496</v>
      </c>
      <c r="M26" s="889">
        <v>498</v>
      </c>
    </row>
    <row r="27" spans="1:13" ht="19.5" customHeight="1">
      <c r="A27" s="887" t="s">
        <v>569</v>
      </c>
      <c r="B27" s="888">
        <v>303</v>
      </c>
      <c r="C27" s="888">
        <v>303</v>
      </c>
      <c r="D27" s="888">
        <v>304</v>
      </c>
      <c r="E27" s="888">
        <v>308</v>
      </c>
      <c r="F27" s="888">
        <v>310</v>
      </c>
      <c r="G27" s="888">
        <v>309</v>
      </c>
      <c r="H27" s="888">
        <v>309</v>
      </c>
      <c r="I27" s="888">
        <v>310</v>
      </c>
      <c r="J27" s="888">
        <v>309</v>
      </c>
      <c r="K27" s="888">
        <v>312</v>
      </c>
      <c r="L27" s="888">
        <v>316</v>
      </c>
      <c r="M27" s="889">
        <v>316</v>
      </c>
    </row>
    <row r="28" spans="1:13" ht="19.5" customHeight="1">
      <c r="A28" s="887" t="s">
        <v>570</v>
      </c>
      <c r="B28" s="888">
        <v>1721</v>
      </c>
      <c r="C28" s="888">
        <v>1731</v>
      </c>
      <c r="D28" s="888">
        <v>1748</v>
      </c>
      <c r="E28" s="888">
        <v>1755</v>
      </c>
      <c r="F28" s="888">
        <v>1769</v>
      </c>
      <c r="G28" s="888">
        <v>1783</v>
      </c>
      <c r="H28" s="888">
        <v>1789</v>
      </c>
      <c r="I28" s="888">
        <v>1804</v>
      </c>
      <c r="J28" s="888">
        <v>1814</v>
      </c>
      <c r="K28" s="888">
        <v>1820</v>
      </c>
      <c r="L28" s="888">
        <v>1835</v>
      </c>
      <c r="M28" s="889">
        <v>1850</v>
      </c>
    </row>
    <row r="29" spans="1:13" ht="19.5" customHeight="1">
      <c r="A29" s="887" t="s">
        <v>571</v>
      </c>
      <c r="B29" s="888">
        <v>6</v>
      </c>
      <c r="C29" s="888">
        <v>6</v>
      </c>
      <c r="D29" s="888">
        <v>6</v>
      </c>
      <c r="E29" s="888">
        <v>7</v>
      </c>
      <c r="F29" s="888">
        <v>7</v>
      </c>
      <c r="G29" s="888">
        <v>6</v>
      </c>
      <c r="H29" s="888">
        <v>7</v>
      </c>
      <c r="I29" s="888">
        <v>7</v>
      </c>
      <c r="J29" s="888">
        <v>7</v>
      </c>
      <c r="K29" s="888">
        <v>9</v>
      </c>
      <c r="L29" s="888">
        <v>9</v>
      </c>
      <c r="M29" s="889">
        <v>9</v>
      </c>
    </row>
    <row r="30" spans="1:13" ht="19.5" customHeight="1">
      <c r="A30" s="887" t="s">
        <v>572</v>
      </c>
      <c r="B30" s="888">
        <v>5</v>
      </c>
      <c r="C30" s="888">
        <v>5</v>
      </c>
      <c r="D30" s="888">
        <v>5</v>
      </c>
      <c r="E30" s="888">
        <v>6</v>
      </c>
      <c r="F30" s="888">
        <v>6</v>
      </c>
      <c r="G30" s="888">
        <v>5</v>
      </c>
      <c r="H30" s="888">
        <v>6</v>
      </c>
      <c r="I30" s="888">
        <v>6</v>
      </c>
      <c r="J30" s="888">
        <v>6</v>
      </c>
      <c r="K30" s="888">
        <v>8</v>
      </c>
      <c r="L30" s="888">
        <v>8</v>
      </c>
      <c r="M30" s="889">
        <v>8</v>
      </c>
    </row>
    <row r="31" spans="1:13" ht="19.5" customHeight="1">
      <c r="A31" s="887" t="s">
        <v>573</v>
      </c>
      <c r="B31" s="888">
        <v>1</v>
      </c>
      <c r="C31" s="888">
        <v>1</v>
      </c>
      <c r="D31" s="888">
        <v>1</v>
      </c>
      <c r="E31" s="888">
        <v>1</v>
      </c>
      <c r="F31" s="888">
        <v>1</v>
      </c>
      <c r="G31" s="888">
        <v>1</v>
      </c>
      <c r="H31" s="888">
        <v>1</v>
      </c>
      <c r="I31" s="888">
        <v>1</v>
      </c>
      <c r="J31" s="888">
        <v>1</v>
      </c>
      <c r="K31" s="888">
        <v>1</v>
      </c>
      <c r="L31" s="888">
        <v>1</v>
      </c>
      <c r="M31" s="889">
        <v>1</v>
      </c>
    </row>
    <row r="32" spans="1:13" ht="19.5" customHeight="1">
      <c r="A32" s="887" t="s">
        <v>574</v>
      </c>
      <c r="B32" s="888">
        <v>30417</v>
      </c>
      <c r="C32" s="888">
        <v>30586</v>
      </c>
      <c r="D32" s="888">
        <v>30697</v>
      </c>
      <c r="E32" s="888">
        <v>30785</v>
      </c>
      <c r="F32" s="888">
        <v>30876</v>
      </c>
      <c r="G32" s="888">
        <v>31004</v>
      </c>
      <c r="H32" s="888">
        <v>31024</v>
      </c>
      <c r="I32" s="888">
        <v>31346</v>
      </c>
      <c r="J32" s="888">
        <v>31428</v>
      </c>
      <c r="K32" s="888">
        <v>31458</v>
      </c>
      <c r="L32" s="888">
        <v>31562</v>
      </c>
      <c r="M32" s="889">
        <v>31681</v>
      </c>
    </row>
    <row r="33" spans="1:13" ht="19.5" customHeight="1">
      <c r="A33" s="887" t="s">
        <v>575</v>
      </c>
      <c r="B33" s="888">
        <v>13194</v>
      </c>
      <c r="C33" s="888">
        <v>13225</v>
      </c>
      <c r="D33" s="888">
        <v>13274</v>
      </c>
      <c r="E33" s="888">
        <v>13309</v>
      </c>
      <c r="F33" s="888">
        <v>13345</v>
      </c>
      <c r="G33" s="888">
        <v>13378</v>
      </c>
      <c r="H33" s="888">
        <v>13388</v>
      </c>
      <c r="I33" s="888">
        <v>13427</v>
      </c>
      <c r="J33" s="888">
        <v>13427</v>
      </c>
      <c r="K33" s="888">
        <v>13434</v>
      </c>
      <c r="L33" s="888">
        <v>13473</v>
      </c>
      <c r="M33" s="889">
        <v>13492</v>
      </c>
    </row>
    <row r="34" spans="1:13" ht="19.5" customHeight="1">
      <c r="A34" s="887" t="s">
        <v>576</v>
      </c>
      <c r="B34" s="888">
        <v>9880</v>
      </c>
      <c r="C34" s="888">
        <v>9895</v>
      </c>
      <c r="D34" s="888">
        <v>9922</v>
      </c>
      <c r="E34" s="888">
        <v>9941</v>
      </c>
      <c r="F34" s="888">
        <v>9963</v>
      </c>
      <c r="G34" s="888">
        <v>9989</v>
      </c>
      <c r="H34" s="888">
        <v>9999</v>
      </c>
      <c r="I34" s="888">
        <v>10032</v>
      </c>
      <c r="J34" s="888">
        <v>10030</v>
      </c>
      <c r="K34" s="888">
        <v>10025</v>
      </c>
      <c r="L34" s="888">
        <v>10035</v>
      </c>
      <c r="M34" s="889">
        <v>10052</v>
      </c>
    </row>
    <row r="35" spans="1:13" ht="19.5" customHeight="1">
      <c r="A35" s="887" t="s">
        <v>577</v>
      </c>
      <c r="B35" s="888">
        <v>3314</v>
      </c>
      <c r="C35" s="888">
        <v>3330</v>
      </c>
      <c r="D35" s="888">
        <v>3352</v>
      </c>
      <c r="E35" s="888">
        <v>3368</v>
      </c>
      <c r="F35" s="888">
        <v>3382</v>
      </c>
      <c r="G35" s="888">
        <v>3389</v>
      </c>
      <c r="H35" s="888">
        <v>3389</v>
      </c>
      <c r="I35" s="888">
        <v>3395</v>
      </c>
      <c r="J35" s="888">
        <v>3397</v>
      </c>
      <c r="K35" s="888">
        <v>3409</v>
      </c>
      <c r="L35" s="888">
        <v>3438</v>
      </c>
      <c r="M35" s="889">
        <v>3440</v>
      </c>
    </row>
    <row r="36" spans="1:13" ht="19.5" customHeight="1">
      <c r="A36" s="887" t="s">
        <v>578</v>
      </c>
      <c r="B36" s="888">
        <v>6813</v>
      </c>
      <c r="C36" s="888">
        <v>6845</v>
      </c>
      <c r="D36" s="888">
        <v>6878</v>
      </c>
      <c r="E36" s="888">
        <v>6892</v>
      </c>
      <c r="F36" s="888">
        <v>6932</v>
      </c>
      <c r="G36" s="888">
        <v>6955</v>
      </c>
      <c r="H36" s="888">
        <v>6955</v>
      </c>
      <c r="I36" s="888">
        <v>6960</v>
      </c>
      <c r="J36" s="888">
        <v>7002</v>
      </c>
      <c r="K36" s="888">
        <v>7035</v>
      </c>
      <c r="L36" s="888">
        <v>7061</v>
      </c>
      <c r="M36" s="889">
        <v>7083</v>
      </c>
    </row>
    <row r="37" spans="1:13" ht="19.5" customHeight="1">
      <c r="A37" s="887" t="s">
        <v>579</v>
      </c>
      <c r="B37" s="888">
        <v>37589</v>
      </c>
      <c r="C37" s="888">
        <v>37822</v>
      </c>
      <c r="D37" s="888">
        <v>37942</v>
      </c>
      <c r="E37" s="888">
        <v>38041</v>
      </c>
      <c r="F37" s="888">
        <v>38144</v>
      </c>
      <c r="G37" s="888">
        <v>38300</v>
      </c>
      <c r="H37" s="888">
        <v>38285</v>
      </c>
      <c r="I37" s="888">
        <v>38568</v>
      </c>
      <c r="J37" s="888">
        <v>38648</v>
      </c>
      <c r="K37" s="888">
        <v>38686</v>
      </c>
      <c r="L37" s="888">
        <v>38721</v>
      </c>
      <c r="M37" s="889">
        <v>38872</v>
      </c>
    </row>
    <row r="38" spans="1:13" ht="19.5" customHeight="1">
      <c r="A38" s="887" t="s">
        <v>580</v>
      </c>
      <c r="B38" s="888">
        <v>15928</v>
      </c>
      <c r="C38" s="888">
        <v>15982</v>
      </c>
      <c r="D38" s="888">
        <v>16040</v>
      </c>
      <c r="E38" s="888">
        <v>16072</v>
      </c>
      <c r="F38" s="888">
        <v>16109</v>
      </c>
      <c r="G38" s="888">
        <v>16130</v>
      </c>
      <c r="H38" s="888">
        <v>16124</v>
      </c>
      <c r="I38" s="888">
        <v>16143</v>
      </c>
      <c r="J38" s="888">
        <v>16145</v>
      </c>
      <c r="K38" s="888">
        <v>16145</v>
      </c>
      <c r="L38" s="888">
        <v>16188</v>
      </c>
      <c r="M38" s="889">
        <v>16209</v>
      </c>
    </row>
    <row r="39" spans="1:13" ht="19.5" customHeight="1">
      <c r="A39" s="887" t="s">
        <v>581</v>
      </c>
      <c r="B39" s="888">
        <v>11998</v>
      </c>
      <c r="C39" s="888">
        <v>12024</v>
      </c>
      <c r="D39" s="888">
        <v>12058</v>
      </c>
      <c r="E39" s="888">
        <v>12080</v>
      </c>
      <c r="F39" s="888">
        <v>12096</v>
      </c>
      <c r="G39" s="888">
        <v>12117</v>
      </c>
      <c r="H39" s="888">
        <v>12112</v>
      </c>
      <c r="I39" s="888">
        <v>12135</v>
      </c>
      <c r="J39" s="888">
        <v>12134</v>
      </c>
      <c r="K39" s="888">
        <v>12124</v>
      </c>
      <c r="L39" s="888">
        <v>12133</v>
      </c>
      <c r="M39" s="889">
        <v>12155</v>
      </c>
    </row>
    <row r="40" spans="1:13" ht="19.5" customHeight="1">
      <c r="A40" s="887" t="s">
        <v>582</v>
      </c>
      <c r="B40" s="888">
        <v>3930</v>
      </c>
      <c r="C40" s="888">
        <v>3958</v>
      </c>
      <c r="D40" s="888">
        <v>3982</v>
      </c>
      <c r="E40" s="888">
        <v>3992</v>
      </c>
      <c r="F40" s="888">
        <v>4013</v>
      </c>
      <c r="G40" s="888">
        <v>4013</v>
      </c>
      <c r="H40" s="888">
        <v>4012</v>
      </c>
      <c r="I40" s="888">
        <v>4008</v>
      </c>
      <c r="J40" s="888">
        <v>4011</v>
      </c>
      <c r="K40" s="888">
        <v>4021</v>
      </c>
      <c r="L40" s="888">
        <v>4055</v>
      </c>
      <c r="M40" s="889">
        <v>4054</v>
      </c>
    </row>
    <row r="41" spans="1:13" ht="19.5" customHeight="1">
      <c r="A41" s="887" t="s">
        <v>583</v>
      </c>
      <c r="B41" s="888">
        <v>9091</v>
      </c>
      <c r="C41" s="888">
        <v>9128</v>
      </c>
      <c r="D41" s="888">
        <v>9168</v>
      </c>
      <c r="E41" s="888">
        <v>9191</v>
      </c>
      <c r="F41" s="888">
        <v>9241</v>
      </c>
      <c r="G41" s="888">
        <v>9268</v>
      </c>
      <c r="H41" s="888">
        <v>9248</v>
      </c>
      <c r="I41" s="888">
        <v>9237</v>
      </c>
      <c r="J41" s="888">
        <v>9291</v>
      </c>
      <c r="K41" s="888">
        <v>9334</v>
      </c>
      <c r="L41" s="888">
        <v>9362</v>
      </c>
      <c r="M41" s="889">
        <v>9393</v>
      </c>
    </row>
    <row r="42" spans="1:13" ht="19.5" customHeight="1">
      <c r="A42" s="887" t="s">
        <v>584</v>
      </c>
      <c r="B42" s="888">
        <v>1064</v>
      </c>
      <c r="C42" s="888">
        <v>1075</v>
      </c>
      <c r="D42" s="888">
        <v>1077</v>
      </c>
      <c r="E42" s="888">
        <v>1078</v>
      </c>
      <c r="F42" s="888">
        <v>1079</v>
      </c>
      <c r="G42" s="888">
        <v>1088</v>
      </c>
      <c r="H42" s="888">
        <v>1090</v>
      </c>
      <c r="I42" s="888">
        <v>1095</v>
      </c>
      <c r="J42" s="888">
        <v>1087</v>
      </c>
      <c r="K42" s="888">
        <v>1081</v>
      </c>
      <c r="L42" s="888">
        <v>1081</v>
      </c>
      <c r="M42" s="889">
        <v>1084</v>
      </c>
    </row>
    <row r="43" spans="1:13" ht="19.5" customHeight="1">
      <c r="A43" s="887" t="s">
        <v>585</v>
      </c>
      <c r="B43" s="888">
        <v>11</v>
      </c>
      <c r="C43" s="888">
        <v>13</v>
      </c>
      <c r="D43" s="888">
        <v>13</v>
      </c>
      <c r="E43" s="888">
        <v>13</v>
      </c>
      <c r="F43" s="888">
        <v>13</v>
      </c>
      <c r="G43" s="888">
        <v>13</v>
      </c>
      <c r="H43" s="888">
        <v>13</v>
      </c>
      <c r="I43" s="888">
        <v>13</v>
      </c>
      <c r="J43" s="888">
        <v>13</v>
      </c>
      <c r="K43" s="888">
        <v>13</v>
      </c>
      <c r="L43" s="888">
        <v>13</v>
      </c>
      <c r="M43" s="889">
        <v>13</v>
      </c>
    </row>
    <row r="44" spans="1:13" ht="19.5" customHeight="1">
      <c r="A44" s="887" t="s">
        <v>586</v>
      </c>
      <c r="B44" s="888">
        <v>8</v>
      </c>
      <c r="C44" s="888">
        <v>8</v>
      </c>
      <c r="D44" s="888">
        <v>8</v>
      </c>
      <c r="E44" s="888">
        <v>8</v>
      </c>
      <c r="F44" s="888">
        <v>8</v>
      </c>
      <c r="G44" s="888">
        <v>8</v>
      </c>
      <c r="H44" s="888">
        <v>8</v>
      </c>
      <c r="I44" s="888">
        <v>8</v>
      </c>
      <c r="J44" s="888">
        <v>8</v>
      </c>
      <c r="K44" s="888">
        <v>8</v>
      </c>
      <c r="L44" s="888">
        <v>8</v>
      </c>
      <c r="M44" s="889">
        <v>8</v>
      </c>
    </row>
    <row r="45" spans="1:13" ht="19.5" customHeight="1">
      <c r="A45" s="887" t="s">
        <v>587</v>
      </c>
      <c r="B45" s="888">
        <v>3</v>
      </c>
      <c r="C45" s="888">
        <v>5</v>
      </c>
      <c r="D45" s="888">
        <v>5</v>
      </c>
      <c r="E45" s="888">
        <v>5</v>
      </c>
      <c r="F45" s="888">
        <v>5</v>
      </c>
      <c r="G45" s="888">
        <v>5</v>
      </c>
      <c r="H45" s="888">
        <v>5</v>
      </c>
      <c r="I45" s="888">
        <v>5</v>
      </c>
      <c r="J45" s="888">
        <v>5</v>
      </c>
      <c r="K45" s="888">
        <v>5</v>
      </c>
      <c r="L45" s="888">
        <v>5</v>
      </c>
      <c r="M45" s="889">
        <v>5</v>
      </c>
    </row>
    <row r="46" spans="1:13" ht="19.5" customHeight="1">
      <c r="A46" s="887" t="s">
        <v>588</v>
      </c>
      <c r="B46" s="888">
        <v>1621</v>
      </c>
      <c r="C46" s="888">
        <v>1648</v>
      </c>
      <c r="D46" s="888">
        <v>1651</v>
      </c>
      <c r="E46" s="888">
        <v>1652</v>
      </c>
      <c r="F46" s="888">
        <v>1656</v>
      </c>
      <c r="G46" s="888">
        <v>1666</v>
      </c>
      <c r="H46" s="888">
        <v>1663</v>
      </c>
      <c r="I46" s="888">
        <v>1664</v>
      </c>
      <c r="J46" s="888">
        <v>1654</v>
      </c>
      <c r="K46" s="888">
        <v>1650</v>
      </c>
      <c r="L46" s="888">
        <v>1646</v>
      </c>
      <c r="M46" s="889">
        <v>1649</v>
      </c>
    </row>
    <row r="47" spans="1:13" ht="19.5" customHeight="1">
      <c r="A47" s="887" t="s">
        <v>589</v>
      </c>
      <c r="B47" s="888">
        <v>23</v>
      </c>
      <c r="C47" s="888">
        <v>29</v>
      </c>
      <c r="D47" s="888">
        <v>29</v>
      </c>
      <c r="E47" s="888">
        <v>29</v>
      </c>
      <c r="F47" s="888">
        <v>29</v>
      </c>
      <c r="G47" s="888">
        <v>29</v>
      </c>
      <c r="H47" s="888">
        <v>28</v>
      </c>
      <c r="I47" s="888">
        <v>28</v>
      </c>
      <c r="J47" s="888">
        <v>28</v>
      </c>
      <c r="K47" s="888">
        <v>28</v>
      </c>
      <c r="L47" s="888">
        <v>28</v>
      </c>
      <c r="M47" s="889">
        <v>26</v>
      </c>
    </row>
    <row r="48" spans="1:13" ht="19.5" customHeight="1">
      <c r="A48" s="887" t="s">
        <v>590</v>
      </c>
      <c r="B48" s="888">
        <v>16</v>
      </c>
      <c r="C48" s="888">
        <v>16</v>
      </c>
      <c r="D48" s="888">
        <v>16</v>
      </c>
      <c r="E48" s="888">
        <v>16</v>
      </c>
      <c r="F48" s="888">
        <v>16</v>
      </c>
      <c r="G48" s="888">
        <v>16</v>
      </c>
      <c r="H48" s="888">
        <v>15</v>
      </c>
      <c r="I48" s="888">
        <v>15</v>
      </c>
      <c r="J48" s="888">
        <v>15</v>
      </c>
      <c r="K48" s="888">
        <v>15</v>
      </c>
      <c r="L48" s="888">
        <v>15</v>
      </c>
      <c r="M48" s="889">
        <v>13</v>
      </c>
    </row>
    <row r="49" spans="1:13" ht="19.5" customHeight="1" thickBot="1">
      <c r="A49" s="839" t="s">
        <v>591</v>
      </c>
      <c r="B49" s="840">
        <v>7</v>
      </c>
      <c r="C49" s="840">
        <v>13</v>
      </c>
      <c r="D49" s="840">
        <v>13</v>
      </c>
      <c r="E49" s="840">
        <v>13</v>
      </c>
      <c r="F49" s="840">
        <v>13</v>
      </c>
      <c r="G49" s="840">
        <v>13</v>
      </c>
      <c r="H49" s="840">
        <v>13</v>
      </c>
      <c r="I49" s="840">
        <v>13</v>
      </c>
      <c r="J49" s="840">
        <v>13</v>
      </c>
      <c r="K49" s="840">
        <v>13</v>
      </c>
      <c r="L49" s="840">
        <v>13</v>
      </c>
      <c r="M49" s="841">
        <v>13</v>
      </c>
    </row>
    <row r="50" spans="1:13" ht="15.75" customHeight="1" thickTop="1">
      <c r="A50" s="1259"/>
      <c r="B50" s="1259"/>
      <c r="C50" s="1259"/>
      <c r="D50" s="1259"/>
      <c r="E50" s="1259"/>
      <c r="F50" s="1259"/>
      <c r="G50" s="1259"/>
      <c r="H50" s="1259"/>
      <c r="I50" s="1259"/>
      <c r="J50" s="1259"/>
      <c r="K50" s="1259"/>
      <c r="L50" s="1259"/>
      <c r="M50" s="1259"/>
    </row>
    <row r="51" spans="1:15" ht="12.75">
      <c r="A51" s="1003" t="s">
        <v>473</v>
      </c>
      <c r="B51" s="1003"/>
      <c r="C51" s="1003"/>
      <c r="D51" s="1003"/>
      <c r="E51" s="1003"/>
      <c r="F51" s="616"/>
      <c r="G51" s="616"/>
      <c r="H51" s="616"/>
      <c r="I51" s="51"/>
      <c r="J51" s="51"/>
      <c r="K51" s="51"/>
      <c r="L51" s="51"/>
      <c r="M51" s="51"/>
      <c r="N51" s="51"/>
      <c r="O51" s="51"/>
    </row>
    <row r="52" spans="1:15" ht="12.75">
      <c r="A52" s="1002" t="s">
        <v>421</v>
      </c>
      <c r="B52" s="1002"/>
      <c r="C52" s="1002"/>
      <c r="D52" s="1002"/>
      <c r="E52" s="1002"/>
      <c r="F52" s="1002"/>
      <c r="G52" s="44"/>
      <c r="H52" s="44"/>
      <c r="I52" s="621"/>
      <c r="J52" s="621"/>
      <c r="K52" s="621"/>
      <c r="L52" s="621"/>
      <c r="M52" s="621"/>
      <c r="N52" s="621"/>
      <c r="O52" s="621"/>
    </row>
    <row r="53" spans="1:8" ht="12.75">
      <c r="A53" s="1041" t="s">
        <v>350</v>
      </c>
      <c r="B53" s="1041"/>
      <c r="C53" s="1041"/>
      <c r="D53" s="1041"/>
      <c r="E53" s="1041"/>
      <c r="F53" s="52"/>
      <c r="G53" s="52"/>
      <c r="H53" s="52"/>
    </row>
    <row r="54" ht="12.75"/>
    <row r="55" spans="1:15" ht="12.75">
      <c r="A55" s="45"/>
      <c r="B55" s="45"/>
      <c r="C55" s="45"/>
      <c r="D55" s="46"/>
      <c r="E55" s="1008" t="s">
        <v>36</v>
      </c>
      <c r="F55" s="1008"/>
      <c r="G55" s="217"/>
      <c r="H55" s="217"/>
      <c r="I55" s="45"/>
      <c r="J55" s="53"/>
      <c r="K55" s="53"/>
      <c r="L55" s="53"/>
      <c r="M55" s="45"/>
      <c r="N55" s="45"/>
      <c r="O55" s="45"/>
    </row>
    <row r="56" ht="12.75"/>
    <row r="57" ht="12.75"/>
    <row r="61" ht="12.75">
      <c r="A61" s="68"/>
    </row>
    <row r="62" s="57" customFormat="1" ht="12.75">
      <c r="A62" s="78"/>
    </row>
    <row r="63" s="57" customFormat="1" ht="12.75"/>
  </sheetData>
  <sheetProtection/>
  <mergeCells count="7">
    <mergeCell ref="A2:M2"/>
    <mergeCell ref="A3:M3"/>
    <mergeCell ref="A51:E51"/>
    <mergeCell ref="A52:F52"/>
    <mergeCell ref="A53:E53"/>
    <mergeCell ref="E55:F55"/>
    <mergeCell ref="A50:M50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82.14062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3" t="s">
        <v>3</v>
      </c>
      <c r="M1" s="842" t="s">
        <v>4</v>
      </c>
    </row>
    <row r="2" spans="1:13" s="67" customFormat="1" ht="24" customHeight="1" thickBot="1" thickTop="1">
      <c r="A2" s="1263" t="s">
        <v>441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5"/>
    </row>
    <row r="3" spans="1:13" ht="38.25" customHeight="1" thickBot="1">
      <c r="A3" s="1260" t="s">
        <v>475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2"/>
    </row>
    <row r="4" spans="1:13" s="69" customFormat="1" ht="36" customHeight="1" thickBot="1">
      <c r="A4" s="836"/>
      <c r="B4" s="623" t="s">
        <v>422</v>
      </c>
      <c r="C4" s="623" t="s">
        <v>423</v>
      </c>
      <c r="D4" s="623" t="s">
        <v>424</v>
      </c>
      <c r="E4" s="624" t="s">
        <v>425</v>
      </c>
      <c r="F4" s="624" t="s">
        <v>426</v>
      </c>
      <c r="G4" s="624" t="s">
        <v>427</v>
      </c>
      <c r="H4" s="624" t="s">
        <v>428</v>
      </c>
      <c r="I4" s="624" t="s">
        <v>429</v>
      </c>
      <c r="J4" s="623" t="s">
        <v>430</v>
      </c>
      <c r="K4" s="624" t="s">
        <v>431</v>
      </c>
      <c r="L4" s="624" t="s">
        <v>432</v>
      </c>
      <c r="M4" s="651" t="s">
        <v>433</v>
      </c>
    </row>
    <row r="5" spans="1:13" s="67" customFormat="1" ht="19.5" customHeight="1">
      <c r="A5" s="837" t="s">
        <v>453</v>
      </c>
      <c r="B5" s="282">
        <v>206447</v>
      </c>
      <c r="C5" s="282">
        <v>207127</v>
      </c>
      <c r="D5" s="282">
        <v>207595</v>
      </c>
      <c r="E5" s="282">
        <v>207983</v>
      </c>
      <c r="F5" s="282">
        <v>208168</v>
      </c>
      <c r="G5" s="282">
        <v>208519</v>
      </c>
      <c r="H5" s="282">
        <v>208925</v>
      </c>
      <c r="I5" s="282">
        <v>209382</v>
      </c>
      <c r="J5" s="282">
        <v>209915</v>
      </c>
      <c r="K5" s="282">
        <v>209885</v>
      </c>
      <c r="L5" s="282">
        <v>210137</v>
      </c>
      <c r="M5" s="653">
        <v>210350</v>
      </c>
    </row>
    <row r="6" spans="1:13" s="67" customFormat="1" ht="19.5" customHeight="1">
      <c r="A6" s="838" t="s">
        <v>454</v>
      </c>
      <c r="B6" s="284">
        <v>219270</v>
      </c>
      <c r="C6" s="284">
        <v>219917</v>
      </c>
      <c r="D6" s="284">
        <v>220395</v>
      </c>
      <c r="E6" s="284">
        <v>220849</v>
      </c>
      <c r="F6" s="284">
        <v>221062</v>
      </c>
      <c r="G6" s="284">
        <v>221442</v>
      </c>
      <c r="H6" s="284">
        <v>221779</v>
      </c>
      <c r="I6" s="284">
        <v>222127</v>
      </c>
      <c r="J6" s="284">
        <v>222660</v>
      </c>
      <c r="K6" s="284">
        <v>222689</v>
      </c>
      <c r="L6" s="284">
        <v>223059</v>
      </c>
      <c r="M6" s="655">
        <v>223385</v>
      </c>
    </row>
    <row r="7" spans="1:13" ht="19.5" customHeight="1">
      <c r="A7" s="838" t="s">
        <v>455</v>
      </c>
      <c r="B7" s="284">
        <v>137445</v>
      </c>
      <c r="C7" s="284">
        <v>138064</v>
      </c>
      <c r="D7" s="284">
        <v>138409</v>
      </c>
      <c r="E7" s="284">
        <v>138711</v>
      </c>
      <c r="F7" s="284">
        <v>138917</v>
      </c>
      <c r="G7" s="284">
        <v>139153</v>
      </c>
      <c r="H7" s="284">
        <v>139501</v>
      </c>
      <c r="I7" s="284">
        <v>139836</v>
      </c>
      <c r="J7" s="284">
        <v>140178</v>
      </c>
      <c r="K7" s="284">
        <v>140201</v>
      </c>
      <c r="L7" s="284">
        <v>140404</v>
      </c>
      <c r="M7" s="655">
        <v>140640</v>
      </c>
    </row>
    <row r="8" spans="1:13" ht="19.5" customHeight="1">
      <c r="A8" s="838" t="s">
        <v>456</v>
      </c>
      <c r="B8" s="284">
        <v>39512</v>
      </c>
      <c r="C8" s="284">
        <v>39530</v>
      </c>
      <c r="D8" s="284">
        <v>39561</v>
      </c>
      <c r="E8" s="284">
        <v>39580</v>
      </c>
      <c r="F8" s="284">
        <v>39559</v>
      </c>
      <c r="G8" s="284">
        <v>39561</v>
      </c>
      <c r="H8" s="284">
        <v>39557</v>
      </c>
      <c r="I8" s="284">
        <v>39566</v>
      </c>
      <c r="J8" s="284">
        <v>39586</v>
      </c>
      <c r="K8" s="284">
        <v>39455</v>
      </c>
      <c r="L8" s="284">
        <v>39429</v>
      </c>
      <c r="M8" s="655">
        <v>39408</v>
      </c>
    </row>
    <row r="9" spans="1:13" ht="19.5" customHeight="1">
      <c r="A9" s="838" t="s">
        <v>457</v>
      </c>
      <c r="B9" s="284">
        <v>30592</v>
      </c>
      <c r="C9" s="284">
        <v>30604</v>
      </c>
      <c r="D9" s="284">
        <v>30620</v>
      </c>
      <c r="E9" s="284">
        <v>30633</v>
      </c>
      <c r="F9" s="284">
        <v>30608</v>
      </c>
      <c r="G9" s="284">
        <v>30600</v>
      </c>
      <c r="H9" s="284">
        <v>30600</v>
      </c>
      <c r="I9" s="284">
        <v>30605</v>
      </c>
      <c r="J9" s="284">
        <v>30620</v>
      </c>
      <c r="K9" s="284">
        <v>30518</v>
      </c>
      <c r="L9" s="284">
        <v>30496</v>
      </c>
      <c r="M9" s="655">
        <v>30482</v>
      </c>
    </row>
    <row r="10" spans="1:13" ht="19.5" customHeight="1">
      <c r="A10" s="838" t="s">
        <v>458</v>
      </c>
      <c r="B10" s="284">
        <v>8920</v>
      </c>
      <c r="C10" s="284">
        <v>8926</v>
      </c>
      <c r="D10" s="284">
        <v>8941</v>
      </c>
      <c r="E10" s="284">
        <v>8947</v>
      </c>
      <c r="F10" s="284">
        <v>8951</v>
      </c>
      <c r="G10" s="284">
        <v>8961</v>
      </c>
      <c r="H10" s="284">
        <v>8957</v>
      </c>
      <c r="I10" s="284">
        <v>8961</v>
      </c>
      <c r="J10" s="284">
        <v>8966</v>
      </c>
      <c r="K10" s="284">
        <v>8937</v>
      </c>
      <c r="L10" s="284">
        <v>8933</v>
      </c>
      <c r="M10" s="655">
        <v>8926</v>
      </c>
    </row>
    <row r="11" spans="1:13" ht="19.5" customHeight="1">
      <c r="A11" s="838" t="s">
        <v>459</v>
      </c>
      <c r="B11" s="284">
        <v>29490</v>
      </c>
      <c r="C11" s="284">
        <v>29533</v>
      </c>
      <c r="D11" s="284">
        <v>29625</v>
      </c>
      <c r="E11" s="284">
        <v>29692</v>
      </c>
      <c r="F11" s="284">
        <v>29692</v>
      </c>
      <c r="G11" s="284">
        <v>29805</v>
      </c>
      <c r="H11" s="284">
        <v>29867</v>
      </c>
      <c r="I11" s="284">
        <v>29980</v>
      </c>
      <c r="J11" s="284">
        <v>30151</v>
      </c>
      <c r="K11" s="284">
        <v>30229</v>
      </c>
      <c r="L11" s="284">
        <v>30304</v>
      </c>
      <c r="M11" s="655">
        <v>30302</v>
      </c>
    </row>
    <row r="12" spans="1:13" ht="19.5" customHeight="1">
      <c r="A12" s="838" t="s">
        <v>460</v>
      </c>
      <c r="B12" s="284">
        <v>145200</v>
      </c>
      <c r="C12" s="284">
        <v>145788</v>
      </c>
      <c r="D12" s="284">
        <v>146136</v>
      </c>
      <c r="E12" s="284">
        <v>146502</v>
      </c>
      <c r="F12" s="284">
        <v>146734</v>
      </c>
      <c r="G12" s="284">
        <v>147006</v>
      </c>
      <c r="H12" s="284">
        <v>147299</v>
      </c>
      <c r="I12" s="284">
        <v>147569</v>
      </c>
      <c r="J12" s="284">
        <v>147894</v>
      </c>
      <c r="K12" s="284">
        <v>147954</v>
      </c>
      <c r="L12" s="284">
        <v>148255</v>
      </c>
      <c r="M12" s="655">
        <v>148577</v>
      </c>
    </row>
    <row r="13" spans="1:13" ht="19.5" customHeight="1">
      <c r="A13" s="838" t="s">
        <v>461</v>
      </c>
      <c r="B13" s="284">
        <v>42257</v>
      </c>
      <c r="C13" s="284">
        <v>42260</v>
      </c>
      <c r="D13" s="284">
        <v>42295</v>
      </c>
      <c r="E13" s="284">
        <v>42318</v>
      </c>
      <c r="F13" s="284">
        <v>42299</v>
      </c>
      <c r="G13" s="284">
        <v>42282</v>
      </c>
      <c r="H13" s="284">
        <v>42267</v>
      </c>
      <c r="I13" s="284">
        <v>42251</v>
      </c>
      <c r="J13" s="284">
        <v>42267</v>
      </c>
      <c r="K13" s="284">
        <v>42127</v>
      </c>
      <c r="L13" s="284">
        <v>42107</v>
      </c>
      <c r="M13" s="655">
        <v>42094</v>
      </c>
    </row>
    <row r="14" spans="1:13" ht="19.5" customHeight="1">
      <c r="A14" s="838" t="s">
        <v>462</v>
      </c>
      <c r="B14" s="284">
        <v>32708</v>
      </c>
      <c r="C14" s="284">
        <v>32706</v>
      </c>
      <c r="D14" s="284">
        <v>32725</v>
      </c>
      <c r="E14" s="284">
        <v>32738</v>
      </c>
      <c r="F14" s="284">
        <v>32715</v>
      </c>
      <c r="G14" s="284">
        <v>32689</v>
      </c>
      <c r="H14" s="284">
        <v>32681</v>
      </c>
      <c r="I14" s="284">
        <v>32661</v>
      </c>
      <c r="J14" s="284">
        <v>32675</v>
      </c>
      <c r="K14" s="284">
        <v>32562</v>
      </c>
      <c r="L14" s="284">
        <v>32545</v>
      </c>
      <c r="M14" s="655">
        <v>32540</v>
      </c>
    </row>
    <row r="15" spans="1:13" ht="19.5" customHeight="1">
      <c r="A15" s="838" t="s">
        <v>463</v>
      </c>
      <c r="B15" s="284">
        <v>9549</v>
      </c>
      <c r="C15" s="284">
        <v>9554</v>
      </c>
      <c r="D15" s="284">
        <v>9570</v>
      </c>
      <c r="E15" s="284">
        <v>9580</v>
      </c>
      <c r="F15" s="284">
        <v>9584</v>
      </c>
      <c r="G15" s="284">
        <v>9593</v>
      </c>
      <c r="H15" s="284">
        <v>9586</v>
      </c>
      <c r="I15" s="284">
        <v>9590</v>
      </c>
      <c r="J15" s="284">
        <v>9592</v>
      </c>
      <c r="K15" s="284">
        <v>9565</v>
      </c>
      <c r="L15" s="284">
        <v>9562</v>
      </c>
      <c r="M15" s="655">
        <v>9554</v>
      </c>
    </row>
    <row r="16" spans="1:13" ht="19.5" customHeight="1">
      <c r="A16" s="838" t="s">
        <v>464</v>
      </c>
      <c r="B16" s="284">
        <v>31813</v>
      </c>
      <c r="C16" s="284">
        <v>31869</v>
      </c>
      <c r="D16" s="284">
        <v>31964</v>
      </c>
      <c r="E16" s="284">
        <v>32029</v>
      </c>
      <c r="F16" s="284">
        <v>32029</v>
      </c>
      <c r="G16" s="284">
        <v>32154</v>
      </c>
      <c r="H16" s="284">
        <v>32213</v>
      </c>
      <c r="I16" s="284">
        <v>32307</v>
      </c>
      <c r="J16" s="284">
        <v>32499</v>
      </c>
      <c r="K16" s="284">
        <v>32608</v>
      </c>
      <c r="L16" s="284">
        <v>32697</v>
      </c>
      <c r="M16" s="655">
        <v>32714</v>
      </c>
    </row>
    <row r="17" spans="1:13" ht="19.5" customHeight="1">
      <c r="A17" s="838" t="s">
        <v>465</v>
      </c>
      <c r="B17" s="284">
        <v>101145</v>
      </c>
      <c r="C17" s="284">
        <v>101623</v>
      </c>
      <c r="D17" s="284">
        <v>101844</v>
      </c>
      <c r="E17" s="284">
        <v>102058</v>
      </c>
      <c r="F17" s="284">
        <v>102216</v>
      </c>
      <c r="G17" s="284">
        <v>102398</v>
      </c>
      <c r="H17" s="284">
        <v>102632</v>
      </c>
      <c r="I17" s="284">
        <v>102864</v>
      </c>
      <c r="J17" s="284">
        <v>103050</v>
      </c>
      <c r="K17" s="284">
        <v>102933</v>
      </c>
      <c r="L17" s="284">
        <v>102957</v>
      </c>
      <c r="M17" s="655">
        <v>102960</v>
      </c>
    </row>
    <row r="18" spans="1:13" ht="19.5" customHeight="1">
      <c r="A18" s="838" t="s">
        <v>466</v>
      </c>
      <c r="B18" s="284">
        <v>25574</v>
      </c>
      <c r="C18" s="284">
        <v>25550</v>
      </c>
      <c r="D18" s="284">
        <v>25548</v>
      </c>
      <c r="E18" s="284">
        <v>25530</v>
      </c>
      <c r="F18" s="284">
        <v>25494</v>
      </c>
      <c r="G18" s="284">
        <v>25480</v>
      </c>
      <c r="H18" s="284">
        <v>25449</v>
      </c>
      <c r="I18" s="284">
        <v>25420</v>
      </c>
      <c r="J18" s="284">
        <v>25411</v>
      </c>
      <c r="K18" s="284">
        <v>25277</v>
      </c>
      <c r="L18" s="284">
        <v>25201</v>
      </c>
      <c r="M18" s="655">
        <v>25139</v>
      </c>
    </row>
    <row r="19" spans="1:13" ht="19.5" customHeight="1">
      <c r="A19" s="838" t="s">
        <v>467</v>
      </c>
      <c r="B19" s="284">
        <v>20201</v>
      </c>
      <c r="C19" s="284">
        <v>20181</v>
      </c>
      <c r="D19" s="284">
        <v>20178</v>
      </c>
      <c r="E19" s="284">
        <v>20164</v>
      </c>
      <c r="F19" s="284">
        <v>20130</v>
      </c>
      <c r="G19" s="284">
        <v>20117</v>
      </c>
      <c r="H19" s="284">
        <v>20097</v>
      </c>
      <c r="I19" s="284">
        <v>20077</v>
      </c>
      <c r="J19" s="284">
        <v>20077</v>
      </c>
      <c r="K19" s="284">
        <v>19965</v>
      </c>
      <c r="L19" s="284">
        <v>19907</v>
      </c>
      <c r="M19" s="655">
        <v>19862</v>
      </c>
    </row>
    <row r="20" spans="1:13" ht="19.5" customHeight="1">
      <c r="A20" s="838" t="s">
        <v>468</v>
      </c>
      <c r="B20" s="284">
        <v>5373</v>
      </c>
      <c r="C20" s="284">
        <v>5369</v>
      </c>
      <c r="D20" s="284">
        <v>5370</v>
      </c>
      <c r="E20" s="284">
        <v>5366</v>
      </c>
      <c r="F20" s="284">
        <v>5364</v>
      </c>
      <c r="G20" s="284">
        <v>5363</v>
      </c>
      <c r="H20" s="284">
        <v>5352</v>
      </c>
      <c r="I20" s="284">
        <v>5343</v>
      </c>
      <c r="J20" s="284">
        <v>5334</v>
      </c>
      <c r="K20" s="284">
        <v>5312</v>
      </c>
      <c r="L20" s="284">
        <v>5294</v>
      </c>
      <c r="M20" s="655">
        <v>5277</v>
      </c>
    </row>
    <row r="21" spans="1:13" ht="19.5" customHeight="1">
      <c r="A21" s="838" t="s">
        <v>469</v>
      </c>
      <c r="B21" s="284">
        <v>21581</v>
      </c>
      <c r="C21" s="284">
        <v>21595</v>
      </c>
      <c r="D21" s="284">
        <v>21666</v>
      </c>
      <c r="E21" s="284">
        <v>21726</v>
      </c>
      <c r="F21" s="284">
        <v>21743</v>
      </c>
      <c r="G21" s="284">
        <v>21780</v>
      </c>
      <c r="H21" s="284">
        <v>21834</v>
      </c>
      <c r="I21" s="284">
        <v>21952</v>
      </c>
      <c r="J21" s="284">
        <v>22072</v>
      </c>
      <c r="K21" s="284">
        <v>22098</v>
      </c>
      <c r="L21" s="284">
        <v>22123</v>
      </c>
      <c r="M21" s="655">
        <v>22074</v>
      </c>
    </row>
    <row r="22" spans="1:13" ht="19.5" customHeight="1">
      <c r="A22" s="838" t="s">
        <v>470</v>
      </c>
      <c r="B22" s="284">
        <v>1598</v>
      </c>
      <c r="C22" s="284">
        <v>1604</v>
      </c>
      <c r="D22" s="284">
        <v>1615</v>
      </c>
      <c r="E22" s="284">
        <v>1612</v>
      </c>
      <c r="F22" s="284">
        <v>1610</v>
      </c>
      <c r="G22" s="284">
        <v>1600</v>
      </c>
      <c r="H22" s="284">
        <v>1599</v>
      </c>
      <c r="I22" s="284">
        <v>1600</v>
      </c>
      <c r="J22" s="284">
        <v>1593</v>
      </c>
      <c r="K22" s="284">
        <v>1587</v>
      </c>
      <c r="L22" s="284">
        <v>1574</v>
      </c>
      <c r="M22" s="655">
        <v>1567</v>
      </c>
    </row>
    <row r="23" spans="1:13" ht="19.5" customHeight="1">
      <c r="A23" s="838" t="s">
        <v>471</v>
      </c>
      <c r="B23" s="284">
        <v>376</v>
      </c>
      <c r="C23" s="284">
        <v>374</v>
      </c>
      <c r="D23" s="284">
        <v>372</v>
      </c>
      <c r="E23" s="284">
        <v>380</v>
      </c>
      <c r="F23" s="284">
        <v>383</v>
      </c>
      <c r="G23" s="284">
        <v>383</v>
      </c>
      <c r="H23" s="284">
        <v>380</v>
      </c>
      <c r="I23" s="284">
        <v>387</v>
      </c>
      <c r="J23" s="284">
        <v>389</v>
      </c>
      <c r="K23" s="284">
        <v>383</v>
      </c>
      <c r="L23" s="284">
        <v>386</v>
      </c>
      <c r="M23" s="655">
        <v>387</v>
      </c>
    </row>
    <row r="24" spans="1:13" ht="19.5" customHeight="1">
      <c r="A24" s="887" t="s">
        <v>472</v>
      </c>
      <c r="B24" s="888">
        <v>291</v>
      </c>
      <c r="C24" s="888">
        <v>292</v>
      </c>
      <c r="D24" s="888">
        <v>292</v>
      </c>
      <c r="E24" s="888">
        <v>299</v>
      </c>
      <c r="F24" s="888">
        <v>301</v>
      </c>
      <c r="G24" s="888">
        <v>301</v>
      </c>
      <c r="H24" s="888">
        <v>300</v>
      </c>
      <c r="I24" s="888">
        <v>305</v>
      </c>
      <c r="J24" s="888">
        <v>305</v>
      </c>
      <c r="K24" s="888">
        <v>304</v>
      </c>
      <c r="L24" s="888">
        <v>306</v>
      </c>
      <c r="M24" s="889">
        <v>306</v>
      </c>
    </row>
    <row r="25" spans="1:13" ht="19.5" customHeight="1">
      <c r="A25" s="887" t="s">
        <v>567</v>
      </c>
      <c r="B25" s="888">
        <v>85</v>
      </c>
      <c r="C25" s="888">
        <v>82</v>
      </c>
      <c r="D25" s="888">
        <v>80</v>
      </c>
      <c r="E25" s="888">
        <v>81</v>
      </c>
      <c r="F25" s="888">
        <v>82</v>
      </c>
      <c r="G25" s="888">
        <v>82</v>
      </c>
      <c r="H25" s="888">
        <v>80</v>
      </c>
      <c r="I25" s="888">
        <v>82</v>
      </c>
      <c r="J25" s="888">
        <v>84</v>
      </c>
      <c r="K25" s="888">
        <v>79</v>
      </c>
      <c r="L25" s="888">
        <v>80</v>
      </c>
      <c r="M25" s="889">
        <v>81</v>
      </c>
    </row>
    <row r="26" spans="1:13" ht="19.5" customHeight="1">
      <c r="A26" s="887" t="s">
        <v>568</v>
      </c>
      <c r="B26" s="888">
        <v>500</v>
      </c>
      <c r="C26" s="888">
        <v>503</v>
      </c>
      <c r="D26" s="888">
        <v>503</v>
      </c>
      <c r="E26" s="888">
        <v>501</v>
      </c>
      <c r="F26" s="888">
        <v>502</v>
      </c>
      <c r="G26" s="888">
        <v>502</v>
      </c>
      <c r="H26" s="888">
        <v>500</v>
      </c>
      <c r="I26" s="888">
        <v>500</v>
      </c>
      <c r="J26" s="888">
        <v>499</v>
      </c>
      <c r="K26" s="888">
        <v>499</v>
      </c>
      <c r="L26" s="888">
        <v>497</v>
      </c>
      <c r="M26" s="889">
        <v>496</v>
      </c>
    </row>
    <row r="27" spans="1:13" ht="19.5" customHeight="1">
      <c r="A27" s="887" t="s">
        <v>569</v>
      </c>
      <c r="B27" s="888">
        <v>314</v>
      </c>
      <c r="C27" s="888">
        <v>314</v>
      </c>
      <c r="D27" s="888">
        <v>316</v>
      </c>
      <c r="E27" s="888">
        <v>317</v>
      </c>
      <c r="F27" s="888">
        <v>317</v>
      </c>
      <c r="G27" s="888">
        <v>316</v>
      </c>
      <c r="H27" s="888">
        <v>314</v>
      </c>
      <c r="I27" s="888">
        <v>315</v>
      </c>
      <c r="J27" s="888">
        <v>319</v>
      </c>
      <c r="K27" s="888">
        <v>320</v>
      </c>
      <c r="L27" s="888">
        <v>319</v>
      </c>
      <c r="M27" s="889">
        <v>318</v>
      </c>
    </row>
    <row r="28" spans="1:13" ht="19.5" customHeight="1">
      <c r="A28" s="887" t="s">
        <v>570</v>
      </c>
      <c r="B28" s="888">
        <v>1862</v>
      </c>
      <c r="C28" s="888">
        <v>1868</v>
      </c>
      <c r="D28" s="888">
        <v>1881</v>
      </c>
      <c r="E28" s="888">
        <v>1883</v>
      </c>
      <c r="F28" s="888">
        <v>1879</v>
      </c>
      <c r="G28" s="888">
        <v>1878</v>
      </c>
      <c r="H28" s="888">
        <v>1893</v>
      </c>
      <c r="I28" s="888">
        <v>1896</v>
      </c>
      <c r="J28" s="888">
        <v>1901</v>
      </c>
      <c r="K28" s="888">
        <v>1903</v>
      </c>
      <c r="L28" s="888">
        <v>1903</v>
      </c>
      <c r="M28" s="889">
        <v>1909</v>
      </c>
    </row>
    <row r="29" spans="1:13" ht="19.5" customHeight="1">
      <c r="A29" s="887" t="s">
        <v>571</v>
      </c>
      <c r="B29" s="888">
        <v>9</v>
      </c>
      <c r="C29" s="888">
        <v>9</v>
      </c>
      <c r="D29" s="888">
        <v>9</v>
      </c>
      <c r="E29" s="888">
        <v>11</v>
      </c>
      <c r="F29" s="888">
        <v>11</v>
      </c>
      <c r="G29" s="888">
        <v>11</v>
      </c>
      <c r="H29" s="888">
        <v>11</v>
      </c>
      <c r="I29" s="888">
        <v>11</v>
      </c>
      <c r="J29" s="888">
        <v>12</v>
      </c>
      <c r="K29" s="888">
        <v>12</v>
      </c>
      <c r="L29" s="888">
        <v>12</v>
      </c>
      <c r="M29" s="889">
        <v>12</v>
      </c>
    </row>
    <row r="30" spans="1:13" ht="19.5" customHeight="1">
      <c r="A30" s="887" t="s">
        <v>572</v>
      </c>
      <c r="B30" s="888">
        <v>8</v>
      </c>
      <c r="C30" s="888">
        <v>8</v>
      </c>
      <c r="D30" s="888">
        <v>8</v>
      </c>
      <c r="E30" s="888">
        <v>10</v>
      </c>
      <c r="F30" s="888">
        <v>10</v>
      </c>
      <c r="G30" s="888">
        <v>10</v>
      </c>
      <c r="H30" s="888">
        <v>10</v>
      </c>
      <c r="I30" s="888">
        <v>10</v>
      </c>
      <c r="J30" s="888">
        <v>11</v>
      </c>
      <c r="K30" s="888">
        <v>11</v>
      </c>
      <c r="L30" s="888">
        <v>11</v>
      </c>
      <c r="M30" s="889">
        <v>11</v>
      </c>
    </row>
    <row r="31" spans="1:13" ht="19.5" customHeight="1">
      <c r="A31" s="887" t="s">
        <v>573</v>
      </c>
      <c r="B31" s="888">
        <v>1</v>
      </c>
      <c r="C31" s="888">
        <v>1</v>
      </c>
      <c r="D31" s="888">
        <v>1</v>
      </c>
      <c r="E31" s="888">
        <v>1</v>
      </c>
      <c r="F31" s="888">
        <v>1</v>
      </c>
      <c r="G31" s="888">
        <v>1</v>
      </c>
      <c r="H31" s="888">
        <v>1</v>
      </c>
      <c r="I31" s="888">
        <v>1</v>
      </c>
      <c r="J31" s="888">
        <v>1</v>
      </c>
      <c r="K31" s="888">
        <v>1</v>
      </c>
      <c r="L31" s="888">
        <v>1</v>
      </c>
      <c r="M31" s="889">
        <v>1</v>
      </c>
    </row>
    <row r="32" spans="1:13" ht="19.5" customHeight="1">
      <c r="A32" s="887" t="s">
        <v>574</v>
      </c>
      <c r="B32" s="888">
        <v>31756</v>
      </c>
      <c r="C32" s="888">
        <v>31884</v>
      </c>
      <c r="D32" s="888">
        <v>31980</v>
      </c>
      <c r="E32" s="888">
        <v>32066</v>
      </c>
      <c r="F32" s="888">
        <v>32119</v>
      </c>
      <c r="G32" s="888">
        <v>32184</v>
      </c>
      <c r="H32" s="888">
        <v>32284</v>
      </c>
      <c r="I32" s="888">
        <v>32380</v>
      </c>
      <c r="J32" s="888">
        <v>32538</v>
      </c>
      <c r="K32" s="888">
        <v>32682</v>
      </c>
      <c r="L32" s="888">
        <v>32870</v>
      </c>
      <c r="M32" s="889">
        <v>33098</v>
      </c>
    </row>
    <row r="33" spans="1:13" ht="19.5" customHeight="1">
      <c r="A33" s="887" t="s">
        <v>575</v>
      </c>
      <c r="B33" s="888">
        <v>13540</v>
      </c>
      <c r="C33" s="888">
        <v>13584</v>
      </c>
      <c r="D33" s="888">
        <v>13619</v>
      </c>
      <c r="E33" s="888">
        <v>13646</v>
      </c>
      <c r="F33" s="888">
        <v>13658</v>
      </c>
      <c r="G33" s="888">
        <v>13675</v>
      </c>
      <c r="H33" s="888">
        <v>13705</v>
      </c>
      <c r="I33" s="888">
        <v>13736</v>
      </c>
      <c r="J33" s="888">
        <v>13762</v>
      </c>
      <c r="K33" s="888">
        <v>13771</v>
      </c>
      <c r="L33" s="888">
        <v>13818</v>
      </c>
      <c r="M33" s="889">
        <v>13858</v>
      </c>
    </row>
    <row r="34" spans="1:13" ht="19.5" customHeight="1">
      <c r="A34" s="887" t="s">
        <v>576</v>
      </c>
      <c r="B34" s="888">
        <v>10084</v>
      </c>
      <c r="C34" s="888">
        <v>10115</v>
      </c>
      <c r="D34" s="888">
        <v>10134</v>
      </c>
      <c r="E34" s="888">
        <v>10152</v>
      </c>
      <c r="F34" s="888">
        <v>10159</v>
      </c>
      <c r="G34" s="888">
        <v>10165</v>
      </c>
      <c r="H34" s="888">
        <v>10186</v>
      </c>
      <c r="I34" s="888">
        <v>10206</v>
      </c>
      <c r="J34" s="888">
        <v>10220</v>
      </c>
      <c r="K34" s="888">
        <v>10231</v>
      </c>
      <c r="L34" s="888">
        <v>10265</v>
      </c>
      <c r="M34" s="889">
        <v>10296</v>
      </c>
    </row>
    <row r="35" spans="1:13" ht="19.5" customHeight="1">
      <c r="A35" s="887" t="s">
        <v>577</v>
      </c>
      <c r="B35" s="888">
        <v>3456</v>
      </c>
      <c r="C35" s="888">
        <v>3469</v>
      </c>
      <c r="D35" s="888">
        <v>3485</v>
      </c>
      <c r="E35" s="888">
        <v>3494</v>
      </c>
      <c r="F35" s="888">
        <v>3499</v>
      </c>
      <c r="G35" s="888">
        <v>3510</v>
      </c>
      <c r="H35" s="888">
        <v>3519</v>
      </c>
      <c r="I35" s="888">
        <v>3530</v>
      </c>
      <c r="J35" s="888">
        <v>3542</v>
      </c>
      <c r="K35" s="888">
        <v>3540</v>
      </c>
      <c r="L35" s="888">
        <v>3553</v>
      </c>
      <c r="M35" s="889">
        <v>3562</v>
      </c>
    </row>
    <row r="36" spans="1:13" ht="19.5" customHeight="1">
      <c r="A36" s="887" t="s">
        <v>578</v>
      </c>
      <c r="B36" s="888">
        <v>7095</v>
      </c>
      <c r="C36" s="888">
        <v>7121</v>
      </c>
      <c r="D36" s="888">
        <v>7140</v>
      </c>
      <c r="E36" s="888">
        <v>7148</v>
      </c>
      <c r="F36" s="888">
        <v>7181</v>
      </c>
      <c r="G36" s="888">
        <v>7207</v>
      </c>
      <c r="H36" s="888">
        <v>7219</v>
      </c>
      <c r="I36" s="888">
        <v>7213</v>
      </c>
      <c r="J36" s="888">
        <v>7261</v>
      </c>
      <c r="K36" s="888">
        <v>7312</v>
      </c>
      <c r="L36" s="888">
        <v>7365</v>
      </c>
      <c r="M36" s="889">
        <v>7414</v>
      </c>
    </row>
    <row r="37" spans="1:13" ht="19.5" customHeight="1">
      <c r="A37" s="887" t="s">
        <v>579</v>
      </c>
      <c r="B37" s="888">
        <v>38943</v>
      </c>
      <c r="C37" s="888">
        <v>39044</v>
      </c>
      <c r="D37" s="888">
        <v>39141</v>
      </c>
      <c r="E37" s="888">
        <v>39288</v>
      </c>
      <c r="F37" s="888">
        <v>39368</v>
      </c>
      <c r="G37" s="888">
        <v>39470</v>
      </c>
      <c r="H37" s="888">
        <v>39528</v>
      </c>
      <c r="I37" s="888">
        <v>39568</v>
      </c>
      <c r="J37" s="888">
        <v>39714</v>
      </c>
      <c r="K37" s="888">
        <v>39882</v>
      </c>
      <c r="L37" s="888">
        <v>40158</v>
      </c>
      <c r="M37" s="889">
        <v>40475</v>
      </c>
    </row>
    <row r="38" spans="1:13" ht="19.5" customHeight="1">
      <c r="A38" s="887" t="s">
        <v>580</v>
      </c>
      <c r="B38" s="888">
        <v>16270</v>
      </c>
      <c r="C38" s="888">
        <v>16299</v>
      </c>
      <c r="D38" s="888">
        <v>16338</v>
      </c>
      <c r="E38" s="888">
        <v>16369</v>
      </c>
      <c r="F38" s="888">
        <v>16383</v>
      </c>
      <c r="G38" s="888">
        <v>16381</v>
      </c>
      <c r="H38" s="888">
        <v>16400</v>
      </c>
      <c r="I38" s="888">
        <v>16406</v>
      </c>
      <c r="J38" s="888">
        <v>16429</v>
      </c>
      <c r="K38" s="888">
        <v>16429</v>
      </c>
      <c r="L38" s="888">
        <v>16481</v>
      </c>
      <c r="M38" s="889">
        <v>16529</v>
      </c>
    </row>
    <row r="39" spans="1:13" ht="19.5" customHeight="1">
      <c r="A39" s="887" t="s">
        <v>581</v>
      </c>
      <c r="B39" s="888">
        <v>12193</v>
      </c>
      <c r="C39" s="888">
        <v>12210</v>
      </c>
      <c r="D39" s="888">
        <v>12232</v>
      </c>
      <c r="E39" s="888">
        <v>12250</v>
      </c>
      <c r="F39" s="888">
        <v>12259</v>
      </c>
      <c r="G39" s="888">
        <v>12247</v>
      </c>
      <c r="H39" s="888">
        <v>12260</v>
      </c>
      <c r="I39" s="888">
        <v>12255</v>
      </c>
      <c r="J39" s="888">
        <v>12269</v>
      </c>
      <c r="K39" s="888">
        <v>12269</v>
      </c>
      <c r="L39" s="888">
        <v>12307</v>
      </c>
      <c r="M39" s="889">
        <v>12347</v>
      </c>
    </row>
    <row r="40" spans="1:13" ht="19.5" customHeight="1">
      <c r="A40" s="887" t="s">
        <v>582</v>
      </c>
      <c r="B40" s="888">
        <v>4077</v>
      </c>
      <c r="C40" s="888">
        <v>4089</v>
      </c>
      <c r="D40" s="888">
        <v>4106</v>
      </c>
      <c r="E40" s="888">
        <v>4119</v>
      </c>
      <c r="F40" s="888">
        <v>4124</v>
      </c>
      <c r="G40" s="888">
        <v>4134</v>
      </c>
      <c r="H40" s="888">
        <v>4140</v>
      </c>
      <c r="I40" s="888">
        <v>4151</v>
      </c>
      <c r="J40" s="888">
        <v>4160</v>
      </c>
      <c r="K40" s="888">
        <v>4160</v>
      </c>
      <c r="L40" s="888">
        <v>4174</v>
      </c>
      <c r="M40" s="889">
        <v>4182</v>
      </c>
    </row>
    <row r="41" spans="1:13" ht="19.5" customHeight="1">
      <c r="A41" s="887" t="s">
        <v>583</v>
      </c>
      <c r="B41" s="888">
        <v>9418</v>
      </c>
      <c r="C41" s="888">
        <v>9457</v>
      </c>
      <c r="D41" s="888">
        <v>9479</v>
      </c>
      <c r="E41" s="888">
        <v>9485</v>
      </c>
      <c r="F41" s="888">
        <v>9527</v>
      </c>
      <c r="G41" s="888">
        <v>9556</v>
      </c>
      <c r="H41" s="888">
        <v>9565</v>
      </c>
      <c r="I41" s="888">
        <v>9540</v>
      </c>
      <c r="J41" s="888">
        <v>9609</v>
      </c>
      <c r="K41" s="888">
        <v>9691</v>
      </c>
      <c r="L41" s="888">
        <v>9758</v>
      </c>
      <c r="M41" s="889">
        <v>9826</v>
      </c>
    </row>
    <row r="42" spans="1:13" ht="19.5" customHeight="1">
      <c r="A42" s="887" t="s">
        <v>584</v>
      </c>
      <c r="B42" s="888">
        <v>1084</v>
      </c>
      <c r="C42" s="888">
        <v>1085</v>
      </c>
      <c r="D42" s="888">
        <v>1089</v>
      </c>
      <c r="E42" s="888">
        <v>1092</v>
      </c>
      <c r="F42" s="888">
        <v>1093</v>
      </c>
      <c r="G42" s="888">
        <v>1093</v>
      </c>
      <c r="H42" s="888">
        <v>1093</v>
      </c>
      <c r="I42" s="888">
        <v>1096</v>
      </c>
      <c r="J42" s="888">
        <v>1096</v>
      </c>
      <c r="K42" s="888">
        <v>1096</v>
      </c>
      <c r="L42" s="888">
        <v>1100</v>
      </c>
      <c r="M42" s="889">
        <v>1106</v>
      </c>
    </row>
    <row r="43" spans="1:13" ht="19.5" customHeight="1">
      <c r="A43" s="887" t="s">
        <v>585</v>
      </c>
      <c r="B43" s="888">
        <v>13</v>
      </c>
      <c r="C43" s="888">
        <v>13</v>
      </c>
      <c r="D43" s="888">
        <v>13</v>
      </c>
      <c r="E43" s="888">
        <v>13</v>
      </c>
      <c r="F43" s="888">
        <v>13</v>
      </c>
      <c r="G43" s="888">
        <v>12</v>
      </c>
      <c r="H43" s="888">
        <v>12</v>
      </c>
      <c r="I43" s="888">
        <v>12</v>
      </c>
      <c r="J43" s="888">
        <v>12</v>
      </c>
      <c r="K43" s="888">
        <v>12</v>
      </c>
      <c r="L43" s="888">
        <v>12</v>
      </c>
      <c r="M43" s="889">
        <v>12</v>
      </c>
    </row>
    <row r="44" spans="1:13" ht="19.5" customHeight="1">
      <c r="A44" s="887" t="s">
        <v>586</v>
      </c>
      <c r="B44" s="888">
        <v>8</v>
      </c>
      <c r="C44" s="888">
        <v>8</v>
      </c>
      <c r="D44" s="888">
        <v>8</v>
      </c>
      <c r="E44" s="888">
        <v>8</v>
      </c>
      <c r="F44" s="888">
        <v>8</v>
      </c>
      <c r="G44" s="888">
        <v>7</v>
      </c>
      <c r="H44" s="888">
        <v>7</v>
      </c>
      <c r="I44" s="888">
        <v>7</v>
      </c>
      <c r="J44" s="888">
        <v>7</v>
      </c>
      <c r="K44" s="888">
        <v>7</v>
      </c>
      <c r="L44" s="888">
        <v>7</v>
      </c>
      <c r="M44" s="889">
        <v>7</v>
      </c>
    </row>
    <row r="45" spans="1:13" ht="19.5" customHeight="1">
      <c r="A45" s="887" t="s">
        <v>587</v>
      </c>
      <c r="B45" s="888">
        <v>5</v>
      </c>
      <c r="C45" s="888">
        <v>5</v>
      </c>
      <c r="D45" s="888">
        <v>5</v>
      </c>
      <c r="E45" s="888">
        <v>5</v>
      </c>
      <c r="F45" s="888">
        <v>5</v>
      </c>
      <c r="G45" s="888">
        <v>5</v>
      </c>
      <c r="H45" s="888">
        <v>5</v>
      </c>
      <c r="I45" s="888">
        <v>5</v>
      </c>
      <c r="J45" s="888">
        <v>5</v>
      </c>
      <c r="K45" s="888">
        <v>5</v>
      </c>
      <c r="L45" s="888">
        <v>5</v>
      </c>
      <c r="M45" s="889">
        <v>5</v>
      </c>
    </row>
    <row r="46" spans="1:13" ht="19.5" customHeight="1">
      <c r="A46" s="887" t="s">
        <v>588</v>
      </c>
      <c r="B46" s="888">
        <v>1652</v>
      </c>
      <c r="C46" s="888">
        <v>1649</v>
      </c>
      <c r="D46" s="888">
        <v>1655</v>
      </c>
      <c r="E46" s="888">
        <v>1661</v>
      </c>
      <c r="F46" s="888">
        <v>1661</v>
      </c>
      <c r="G46" s="888">
        <v>1660</v>
      </c>
      <c r="H46" s="888">
        <v>1647</v>
      </c>
      <c r="I46" s="888">
        <v>1641</v>
      </c>
      <c r="J46" s="888">
        <v>1636</v>
      </c>
      <c r="K46" s="888">
        <v>1649</v>
      </c>
      <c r="L46" s="888">
        <v>1663</v>
      </c>
      <c r="M46" s="889">
        <v>1666</v>
      </c>
    </row>
    <row r="47" spans="1:13" ht="19.5" customHeight="1">
      <c r="A47" s="887" t="s">
        <v>589</v>
      </c>
      <c r="B47" s="888">
        <v>28</v>
      </c>
      <c r="C47" s="888">
        <v>28</v>
      </c>
      <c r="D47" s="888">
        <v>28</v>
      </c>
      <c r="E47" s="888">
        <v>28</v>
      </c>
      <c r="F47" s="888">
        <v>28</v>
      </c>
      <c r="G47" s="888">
        <v>27</v>
      </c>
      <c r="H47" s="888">
        <v>27</v>
      </c>
      <c r="I47" s="888">
        <v>27</v>
      </c>
      <c r="J47" s="888">
        <v>26</v>
      </c>
      <c r="K47" s="888">
        <v>26</v>
      </c>
      <c r="L47" s="888">
        <v>27</v>
      </c>
      <c r="M47" s="889">
        <v>27</v>
      </c>
    </row>
    <row r="48" spans="1:13" ht="19.5" customHeight="1">
      <c r="A48" s="887" t="s">
        <v>590</v>
      </c>
      <c r="B48" s="888">
        <v>15</v>
      </c>
      <c r="C48" s="888">
        <v>15</v>
      </c>
      <c r="D48" s="888">
        <v>15</v>
      </c>
      <c r="E48" s="888">
        <v>15</v>
      </c>
      <c r="F48" s="888">
        <v>15</v>
      </c>
      <c r="G48" s="888">
        <v>14</v>
      </c>
      <c r="H48" s="888">
        <v>14</v>
      </c>
      <c r="I48" s="888">
        <v>14</v>
      </c>
      <c r="J48" s="888">
        <v>13</v>
      </c>
      <c r="K48" s="888">
        <v>13</v>
      </c>
      <c r="L48" s="888">
        <v>14</v>
      </c>
      <c r="M48" s="889">
        <v>14</v>
      </c>
    </row>
    <row r="49" spans="1:13" ht="19.5" customHeight="1" thickBot="1">
      <c r="A49" s="839" t="s">
        <v>591</v>
      </c>
      <c r="B49" s="840">
        <v>13</v>
      </c>
      <c r="C49" s="840">
        <v>13</v>
      </c>
      <c r="D49" s="840">
        <v>13</v>
      </c>
      <c r="E49" s="840">
        <v>13</v>
      </c>
      <c r="F49" s="840">
        <v>13</v>
      </c>
      <c r="G49" s="840">
        <v>13</v>
      </c>
      <c r="H49" s="840">
        <v>13</v>
      </c>
      <c r="I49" s="840">
        <v>13</v>
      </c>
      <c r="J49" s="840">
        <v>13</v>
      </c>
      <c r="K49" s="840">
        <v>13</v>
      </c>
      <c r="L49" s="840">
        <v>13</v>
      </c>
      <c r="M49" s="841">
        <v>13</v>
      </c>
    </row>
    <row r="50" spans="1:13" ht="15.75" customHeight="1" thickTop="1">
      <c r="A50" s="1259"/>
      <c r="B50" s="1259"/>
      <c r="C50" s="1259"/>
      <c r="D50" s="1259"/>
      <c r="E50" s="1259"/>
      <c r="F50" s="1259"/>
      <c r="G50" s="1259"/>
      <c r="H50" s="1259"/>
      <c r="I50" s="1259"/>
      <c r="J50" s="1259"/>
      <c r="K50" s="1259"/>
      <c r="L50" s="1259"/>
      <c r="M50" s="1259"/>
    </row>
    <row r="51" spans="1:15" ht="12.75">
      <c r="A51" s="1003" t="s">
        <v>473</v>
      </c>
      <c r="B51" s="1003"/>
      <c r="C51" s="1003"/>
      <c r="D51" s="1003"/>
      <c r="E51" s="1003"/>
      <c r="F51" s="616"/>
      <c r="G51" s="616"/>
      <c r="H51" s="616"/>
      <c r="I51" s="51"/>
      <c r="J51" s="51"/>
      <c r="K51" s="51"/>
      <c r="L51" s="51"/>
      <c r="M51" s="51"/>
      <c r="N51" s="51"/>
      <c r="O51" s="51"/>
    </row>
    <row r="52" spans="1:15" ht="12.75">
      <c r="A52" s="1002" t="s">
        <v>421</v>
      </c>
      <c r="B52" s="1002"/>
      <c r="C52" s="1002"/>
      <c r="D52" s="1002"/>
      <c r="E52" s="1002"/>
      <c r="F52" s="1002"/>
      <c r="G52" s="44"/>
      <c r="H52" s="44"/>
      <c r="I52" s="621"/>
      <c r="J52" s="621"/>
      <c r="K52" s="621"/>
      <c r="L52" s="621"/>
      <c r="M52" s="621"/>
      <c r="N52" s="621"/>
      <c r="O52" s="621"/>
    </row>
    <row r="53" spans="1:8" ht="12.75">
      <c r="A53" s="1041" t="s">
        <v>350</v>
      </c>
      <c r="B53" s="1041"/>
      <c r="C53" s="1041"/>
      <c r="D53" s="1041"/>
      <c r="E53" s="1041"/>
      <c r="F53" s="52"/>
      <c r="G53" s="52"/>
      <c r="H53" s="52"/>
    </row>
    <row r="54" ht="12.75"/>
    <row r="55" spans="1:15" ht="12.75">
      <c r="A55" s="45"/>
      <c r="B55" s="45"/>
      <c r="C55" s="45"/>
      <c r="D55" s="46"/>
      <c r="E55" s="1008" t="s">
        <v>36</v>
      </c>
      <c r="F55" s="1008"/>
      <c r="G55" s="217"/>
      <c r="H55" s="217"/>
      <c r="I55" s="45"/>
      <c r="J55" s="53"/>
      <c r="K55" s="53"/>
      <c r="L55" s="53"/>
      <c r="M55" s="45"/>
      <c r="N55" s="45"/>
      <c r="O55" s="45"/>
    </row>
    <row r="56" ht="12.75"/>
    <row r="57" ht="12.75"/>
    <row r="61" ht="12.75">
      <c r="A61" s="68"/>
    </row>
    <row r="62" s="57" customFormat="1" ht="12.75">
      <c r="A62" s="78"/>
    </row>
    <row r="63" s="57" customFormat="1" ht="12.75"/>
  </sheetData>
  <sheetProtection/>
  <mergeCells count="7">
    <mergeCell ref="A2:M2"/>
    <mergeCell ref="A3:M3"/>
    <mergeCell ref="A51:E51"/>
    <mergeCell ref="A52:F52"/>
    <mergeCell ref="A53:E53"/>
    <mergeCell ref="E55:F55"/>
    <mergeCell ref="A50:M50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82.14062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3" t="s">
        <v>3</v>
      </c>
      <c r="M1" s="842" t="s">
        <v>4</v>
      </c>
    </row>
    <row r="2" spans="1:13" s="67" customFormat="1" ht="24" customHeight="1" thickBot="1" thickTop="1">
      <c r="A2" s="1263" t="s">
        <v>440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5"/>
    </row>
    <row r="3" spans="1:13" ht="38.25" customHeight="1" thickBot="1">
      <c r="A3" s="1260" t="s">
        <v>476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2"/>
    </row>
    <row r="4" spans="1:13" s="69" customFormat="1" ht="36" customHeight="1" thickBot="1">
      <c r="A4" s="836"/>
      <c r="B4" s="623" t="s">
        <v>422</v>
      </c>
      <c r="C4" s="623" t="s">
        <v>423</v>
      </c>
      <c r="D4" s="623" t="s">
        <v>424</v>
      </c>
      <c r="E4" s="624" t="s">
        <v>425</v>
      </c>
      <c r="F4" s="624" t="s">
        <v>426</v>
      </c>
      <c r="G4" s="624" t="s">
        <v>427</v>
      </c>
      <c r="H4" s="624" t="s">
        <v>428</v>
      </c>
      <c r="I4" s="624" t="s">
        <v>429</v>
      </c>
      <c r="J4" s="623" t="s">
        <v>430</v>
      </c>
      <c r="K4" s="624" t="s">
        <v>431</v>
      </c>
      <c r="L4" s="624" t="s">
        <v>432</v>
      </c>
      <c r="M4" s="651" t="s">
        <v>433</v>
      </c>
    </row>
    <row r="5" spans="1:13" s="67" customFormat="1" ht="19.5" customHeight="1">
      <c r="A5" s="837" t="s">
        <v>453</v>
      </c>
      <c r="B5" s="282">
        <v>210521</v>
      </c>
      <c r="C5" s="282">
        <v>211367</v>
      </c>
      <c r="D5" s="282">
        <v>212108</v>
      </c>
      <c r="E5" s="282">
        <v>212768</v>
      </c>
      <c r="F5" s="282">
        <v>212996</v>
      </c>
      <c r="G5" s="282">
        <v>213403</v>
      </c>
      <c r="H5" s="282">
        <v>213919</v>
      </c>
      <c r="I5" s="282">
        <v>214505</v>
      </c>
      <c r="J5" s="282">
        <v>215013</v>
      </c>
      <c r="K5" s="282">
        <v>215390</v>
      </c>
      <c r="L5" s="282">
        <v>215623</v>
      </c>
      <c r="M5" s="653">
        <v>216066</v>
      </c>
    </row>
    <row r="6" spans="1:13" s="67" customFormat="1" ht="19.5" customHeight="1">
      <c r="A6" s="838" t="s">
        <v>454</v>
      </c>
      <c r="B6" s="284">
        <v>223622</v>
      </c>
      <c r="C6" s="284">
        <v>224541</v>
      </c>
      <c r="D6" s="284">
        <v>225313</v>
      </c>
      <c r="E6" s="284">
        <v>226052</v>
      </c>
      <c r="F6" s="284">
        <v>226448</v>
      </c>
      <c r="G6" s="284">
        <v>226828</v>
      </c>
      <c r="H6" s="284">
        <v>227317</v>
      </c>
      <c r="I6" s="284">
        <v>227726</v>
      </c>
      <c r="J6" s="284">
        <v>228201</v>
      </c>
      <c r="K6" s="284">
        <v>228568</v>
      </c>
      <c r="L6" s="284">
        <v>228850</v>
      </c>
      <c r="M6" s="655">
        <v>229478</v>
      </c>
    </row>
    <row r="7" spans="1:13" ht="19.5" customHeight="1">
      <c r="A7" s="838" t="s">
        <v>455</v>
      </c>
      <c r="B7" s="284">
        <v>140815</v>
      </c>
      <c r="C7" s="284">
        <v>141407</v>
      </c>
      <c r="D7" s="284">
        <v>141895</v>
      </c>
      <c r="E7" s="284">
        <v>142390</v>
      </c>
      <c r="F7" s="284">
        <v>142694</v>
      </c>
      <c r="G7" s="284">
        <v>142950</v>
      </c>
      <c r="H7" s="284">
        <v>143437</v>
      </c>
      <c r="I7" s="284">
        <v>143723</v>
      </c>
      <c r="J7" s="284">
        <v>144099</v>
      </c>
      <c r="K7" s="284">
        <v>144436</v>
      </c>
      <c r="L7" s="284">
        <v>144658</v>
      </c>
      <c r="M7" s="655">
        <v>145051</v>
      </c>
    </row>
    <row r="8" spans="1:13" ht="19.5" customHeight="1">
      <c r="A8" s="838" t="s">
        <v>456</v>
      </c>
      <c r="B8" s="284">
        <v>39401</v>
      </c>
      <c r="C8" s="284">
        <v>39515</v>
      </c>
      <c r="D8" s="284">
        <v>39587</v>
      </c>
      <c r="E8" s="284">
        <v>39714</v>
      </c>
      <c r="F8" s="284">
        <v>39707</v>
      </c>
      <c r="G8" s="284">
        <v>39689</v>
      </c>
      <c r="H8" s="284">
        <v>39701</v>
      </c>
      <c r="I8" s="284">
        <v>39712</v>
      </c>
      <c r="J8" s="284">
        <v>39726</v>
      </c>
      <c r="K8" s="284">
        <v>39706</v>
      </c>
      <c r="L8" s="284">
        <v>39675</v>
      </c>
      <c r="M8" s="655">
        <v>39699</v>
      </c>
    </row>
    <row r="9" spans="1:13" ht="19.5" customHeight="1">
      <c r="A9" s="838" t="s">
        <v>457</v>
      </c>
      <c r="B9" s="284">
        <v>30453</v>
      </c>
      <c r="C9" s="284">
        <v>30521</v>
      </c>
      <c r="D9" s="284">
        <v>30553</v>
      </c>
      <c r="E9" s="284">
        <v>30613</v>
      </c>
      <c r="F9" s="284">
        <v>30605</v>
      </c>
      <c r="G9" s="284">
        <v>30582</v>
      </c>
      <c r="H9" s="284">
        <v>30581</v>
      </c>
      <c r="I9" s="284">
        <v>30587</v>
      </c>
      <c r="J9" s="284">
        <v>30595</v>
      </c>
      <c r="K9" s="284">
        <v>30562</v>
      </c>
      <c r="L9" s="284">
        <v>30540</v>
      </c>
      <c r="M9" s="655">
        <v>30552</v>
      </c>
    </row>
    <row r="10" spans="1:13" ht="19.5" customHeight="1">
      <c r="A10" s="838" t="s">
        <v>458</v>
      </c>
      <c r="B10" s="284">
        <v>8948</v>
      </c>
      <c r="C10" s="284">
        <v>8994</v>
      </c>
      <c r="D10" s="284">
        <v>9034</v>
      </c>
      <c r="E10" s="284">
        <v>9101</v>
      </c>
      <c r="F10" s="284">
        <v>9102</v>
      </c>
      <c r="G10" s="284">
        <v>9107</v>
      </c>
      <c r="H10" s="284">
        <v>9120</v>
      </c>
      <c r="I10" s="284">
        <v>9125</v>
      </c>
      <c r="J10" s="284">
        <v>9131</v>
      </c>
      <c r="K10" s="284">
        <v>9144</v>
      </c>
      <c r="L10" s="284">
        <v>9135</v>
      </c>
      <c r="M10" s="655">
        <v>9147</v>
      </c>
    </row>
    <row r="11" spans="1:13" ht="19.5" customHeight="1">
      <c r="A11" s="838" t="s">
        <v>459</v>
      </c>
      <c r="B11" s="284">
        <v>30305</v>
      </c>
      <c r="C11" s="284">
        <v>30445</v>
      </c>
      <c r="D11" s="284">
        <v>30626</v>
      </c>
      <c r="E11" s="284">
        <v>30664</v>
      </c>
      <c r="F11" s="284">
        <v>30595</v>
      </c>
      <c r="G11" s="284">
        <v>30764</v>
      </c>
      <c r="H11" s="284">
        <v>30781</v>
      </c>
      <c r="I11" s="284">
        <v>31070</v>
      </c>
      <c r="J11" s="284">
        <v>31188</v>
      </c>
      <c r="K11" s="284">
        <v>31248</v>
      </c>
      <c r="L11" s="284">
        <v>31290</v>
      </c>
      <c r="M11" s="655">
        <v>31316</v>
      </c>
    </row>
    <row r="12" spans="1:13" ht="19.5" customHeight="1">
      <c r="A12" s="838" t="s">
        <v>460</v>
      </c>
      <c r="B12" s="284">
        <v>148787</v>
      </c>
      <c r="C12" s="284">
        <v>149441</v>
      </c>
      <c r="D12" s="284">
        <v>149945</v>
      </c>
      <c r="E12" s="284">
        <v>150490</v>
      </c>
      <c r="F12" s="284">
        <v>150845</v>
      </c>
      <c r="G12" s="284">
        <v>151149</v>
      </c>
      <c r="H12" s="284">
        <v>151648</v>
      </c>
      <c r="I12" s="284">
        <v>151782</v>
      </c>
      <c r="J12" s="284">
        <v>152131</v>
      </c>
      <c r="K12" s="284">
        <v>152482</v>
      </c>
      <c r="L12" s="284">
        <v>152725</v>
      </c>
      <c r="M12" s="655">
        <v>153225</v>
      </c>
    </row>
    <row r="13" spans="1:13" ht="19.5" customHeight="1">
      <c r="A13" s="838" t="s">
        <v>461</v>
      </c>
      <c r="B13" s="284">
        <v>42100</v>
      </c>
      <c r="C13" s="284">
        <v>42213</v>
      </c>
      <c r="D13" s="284">
        <v>42289</v>
      </c>
      <c r="E13" s="284">
        <v>42448</v>
      </c>
      <c r="F13" s="284">
        <v>42458</v>
      </c>
      <c r="G13" s="284">
        <v>42441</v>
      </c>
      <c r="H13" s="284">
        <v>42418</v>
      </c>
      <c r="I13" s="284">
        <v>42405</v>
      </c>
      <c r="J13" s="284">
        <v>42407</v>
      </c>
      <c r="K13" s="284">
        <v>42363</v>
      </c>
      <c r="L13" s="284">
        <v>42340</v>
      </c>
      <c r="M13" s="655">
        <v>42409</v>
      </c>
    </row>
    <row r="14" spans="1:13" ht="19.5" customHeight="1">
      <c r="A14" s="838" t="s">
        <v>462</v>
      </c>
      <c r="B14" s="284">
        <v>32524</v>
      </c>
      <c r="C14" s="284">
        <v>32594</v>
      </c>
      <c r="D14" s="284">
        <v>32626</v>
      </c>
      <c r="E14" s="284">
        <v>32707</v>
      </c>
      <c r="F14" s="284">
        <v>32707</v>
      </c>
      <c r="G14" s="284">
        <v>32686</v>
      </c>
      <c r="H14" s="284">
        <v>32664</v>
      </c>
      <c r="I14" s="284">
        <v>32657</v>
      </c>
      <c r="J14" s="284">
        <v>32653</v>
      </c>
      <c r="K14" s="284">
        <v>32605</v>
      </c>
      <c r="L14" s="284">
        <v>32591</v>
      </c>
      <c r="M14" s="655">
        <v>32642</v>
      </c>
    </row>
    <row r="15" spans="1:13" ht="19.5" customHeight="1">
      <c r="A15" s="838" t="s">
        <v>463</v>
      </c>
      <c r="B15" s="284">
        <v>9576</v>
      </c>
      <c r="C15" s="284">
        <v>9619</v>
      </c>
      <c r="D15" s="284">
        <v>9663</v>
      </c>
      <c r="E15" s="284">
        <v>9741</v>
      </c>
      <c r="F15" s="284">
        <v>9751</v>
      </c>
      <c r="G15" s="284">
        <v>9755</v>
      </c>
      <c r="H15" s="284">
        <v>9754</v>
      </c>
      <c r="I15" s="284">
        <v>9748</v>
      </c>
      <c r="J15" s="284">
        <v>9754</v>
      </c>
      <c r="K15" s="284">
        <v>9758</v>
      </c>
      <c r="L15" s="284">
        <v>9749</v>
      </c>
      <c r="M15" s="655">
        <v>9767</v>
      </c>
    </row>
    <row r="16" spans="1:13" ht="19.5" customHeight="1">
      <c r="A16" s="838" t="s">
        <v>464</v>
      </c>
      <c r="B16" s="284">
        <v>32735</v>
      </c>
      <c r="C16" s="284">
        <v>32887</v>
      </c>
      <c r="D16" s="284">
        <v>33079</v>
      </c>
      <c r="E16" s="284">
        <v>33114</v>
      </c>
      <c r="F16" s="284">
        <v>33145</v>
      </c>
      <c r="G16" s="284">
        <v>33238</v>
      </c>
      <c r="H16" s="284">
        <v>33251</v>
      </c>
      <c r="I16" s="284">
        <v>33539</v>
      </c>
      <c r="J16" s="284">
        <v>33663</v>
      </c>
      <c r="K16" s="284">
        <v>33723</v>
      </c>
      <c r="L16" s="284">
        <v>33785</v>
      </c>
      <c r="M16" s="655">
        <v>33844</v>
      </c>
    </row>
    <row r="17" spans="1:13" ht="19.5" customHeight="1">
      <c r="A17" s="838" t="s">
        <v>465</v>
      </c>
      <c r="B17" s="284">
        <v>102958</v>
      </c>
      <c r="C17" s="284">
        <v>103401</v>
      </c>
      <c r="D17" s="284">
        <v>103779</v>
      </c>
      <c r="E17" s="284">
        <v>104094</v>
      </c>
      <c r="F17" s="284">
        <v>104276</v>
      </c>
      <c r="G17" s="284">
        <v>104421</v>
      </c>
      <c r="H17" s="284">
        <v>104771</v>
      </c>
      <c r="I17" s="284">
        <v>104972</v>
      </c>
      <c r="J17" s="284">
        <v>105267</v>
      </c>
      <c r="K17" s="284">
        <v>105432</v>
      </c>
      <c r="L17" s="284">
        <v>105488</v>
      </c>
      <c r="M17" s="655">
        <v>105664</v>
      </c>
    </row>
    <row r="18" spans="1:13" ht="19.5" customHeight="1">
      <c r="A18" s="838" t="s">
        <v>466</v>
      </c>
      <c r="B18" s="284">
        <v>25102</v>
      </c>
      <c r="C18" s="284">
        <v>25162</v>
      </c>
      <c r="D18" s="284">
        <v>25203</v>
      </c>
      <c r="E18" s="284">
        <v>25293</v>
      </c>
      <c r="F18" s="284">
        <v>25261</v>
      </c>
      <c r="G18" s="284">
        <v>25230</v>
      </c>
      <c r="H18" s="284">
        <v>25212</v>
      </c>
      <c r="I18" s="284">
        <v>25198</v>
      </c>
      <c r="J18" s="284">
        <v>25181</v>
      </c>
      <c r="K18" s="284">
        <v>25136</v>
      </c>
      <c r="L18" s="284">
        <v>25087</v>
      </c>
      <c r="M18" s="655">
        <v>25063</v>
      </c>
    </row>
    <row r="19" spans="1:13" ht="19.5" customHeight="1">
      <c r="A19" s="838" t="s">
        <v>467</v>
      </c>
      <c r="B19" s="284">
        <v>19813</v>
      </c>
      <c r="C19" s="284">
        <v>19839</v>
      </c>
      <c r="D19" s="284">
        <v>19847</v>
      </c>
      <c r="E19" s="284">
        <v>19884</v>
      </c>
      <c r="F19" s="284">
        <v>19854</v>
      </c>
      <c r="G19" s="284">
        <v>19820</v>
      </c>
      <c r="H19" s="284">
        <v>19807</v>
      </c>
      <c r="I19" s="284">
        <v>19796</v>
      </c>
      <c r="J19" s="284">
        <v>19780</v>
      </c>
      <c r="K19" s="284">
        <v>19724</v>
      </c>
      <c r="L19" s="284">
        <v>19683</v>
      </c>
      <c r="M19" s="655">
        <v>19656</v>
      </c>
    </row>
    <row r="20" spans="1:13" ht="19.5" customHeight="1">
      <c r="A20" s="838" t="s">
        <v>468</v>
      </c>
      <c r="B20" s="284">
        <v>5289</v>
      </c>
      <c r="C20" s="284">
        <v>5323</v>
      </c>
      <c r="D20" s="284">
        <v>5356</v>
      </c>
      <c r="E20" s="284">
        <v>5409</v>
      </c>
      <c r="F20" s="284">
        <v>5407</v>
      </c>
      <c r="G20" s="284">
        <v>5410</v>
      </c>
      <c r="H20" s="284">
        <v>5405</v>
      </c>
      <c r="I20" s="284">
        <v>5402</v>
      </c>
      <c r="J20" s="284">
        <v>5401</v>
      </c>
      <c r="K20" s="284">
        <v>5412</v>
      </c>
      <c r="L20" s="284">
        <v>5404</v>
      </c>
      <c r="M20" s="655">
        <v>5407</v>
      </c>
    </row>
    <row r="21" spans="1:13" ht="19.5" customHeight="1">
      <c r="A21" s="838" t="s">
        <v>469</v>
      </c>
      <c r="B21" s="284">
        <v>22059</v>
      </c>
      <c r="C21" s="284">
        <v>22142</v>
      </c>
      <c r="D21" s="284">
        <v>22283</v>
      </c>
      <c r="E21" s="284">
        <v>22306</v>
      </c>
      <c r="F21" s="284">
        <v>22324</v>
      </c>
      <c r="G21" s="284">
        <v>22341</v>
      </c>
      <c r="H21" s="284">
        <v>22346</v>
      </c>
      <c r="I21" s="284">
        <v>22612</v>
      </c>
      <c r="J21" s="284">
        <v>22669</v>
      </c>
      <c r="K21" s="284">
        <v>22706</v>
      </c>
      <c r="L21" s="284">
        <v>22711</v>
      </c>
      <c r="M21" s="655">
        <v>22721</v>
      </c>
    </row>
    <row r="22" spans="1:13" ht="19.5" customHeight="1">
      <c r="A22" s="838" t="s">
        <v>470</v>
      </c>
      <c r="B22" s="284">
        <v>1566</v>
      </c>
      <c r="C22" s="284">
        <v>1569</v>
      </c>
      <c r="D22" s="284">
        <v>1563</v>
      </c>
      <c r="E22" s="284">
        <v>1567</v>
      </c>
      <c r="F22" s="284">
        <v>1567</v>
      </c>
      <c r="G22" s="284">
        <v>1568</v>
      </c>
      <c r="H22" s="284">
        <v>1569</v>
      </c>
      <c r="I22" s="284">
        <v>1561</v>
      </c>
      <c r="J22" s="284">
        <v>1548</v>
      </c>
      <c r="K22" s="284">
        <v>1533</v>
      </c>
      <c r="L22" s="284">
        <v>1536</v>
      </c>
      <c r="M22" s="655">
        <v>1542</v>
      </c>
    </row>
    <row r="23" spans="1:13" ht="19.5" customHeight="1">
      <c r="A23" s="838" t="s">
        <v>471</v>
      </c>
      <c r="B23" s="284">
        <v>385</v>
      </c>
      <c r="C23" s="284">
        <v>387</v>
      </c>
      <c r="D23" s="284">
        <v>386</v>
      </c>
      <c r="E23" s="284">
        <v>384</v>
      </c>
      <c r="F23" s="284">
        <v>386</v>
      </c>
      <c r="G23" s="284">
        <v>386</v>
      </c>
      <c r="H23" s="284">
        <v>385</v>
      </c>
      <c r="I23" s="284">
        <v>393</v>
      </c>
      <c r="J23" s="284">
        <v>393</v>
      </c>
      <c r="K23" s="284">
        <v>393</v>
      </c>
      <c r="L23" s="284">
        <v>393</v>
      </c>
      <c r="M23" s="655">
        <v>392</v>
      </c>
    </row>
    <row r="24" spans="1:13" ht="19.5" customHeight="1">
      <c r="A24" s="887" t="s">
        <v>472</v>
      </c>
      <c r="B24" s="888">
        <v>305</v>
      </c>
      <c r="C24" s="888">
        <v>305</v>
      </c>
      <c r="D24" s="888">
        <v>306</v>
      </c>
      <c r="E24" s="888">
        <v>306</v>
      </c>
      <c r="F24" s="888">
        <v>306</v>
      </c>
      <c r="G24" s="888">
        <v>305</v>
      </c>
      <c r="H24" s="888">
        <v>303</v>
      </c>
      <c r="I24" s="888">
        <v>307</v>
      </c>
      <c r="J24" s="888">
        <v>308</v>
      </c>
      <c r="K24" s="888">
        <v>306</v>
      </c>
      <c r="L24" s="888">
        <v>305</v>
      </c>
      <c r="M24" s="889">
        <v>305</v>
      </c>
    </row>
    <row r="25" spans="1:13" ht="19.5" customHeight="1">
      <c r="A25" s="887" t="s">
        <v>567</v>
      </c>
      <c r="B25" s="888">
        <v>80</v>
      </c>
      <c r="C25" s="888">
        <v>82</v>
      </c>
      <c r="D25" s="888">
        <v>80</v>
      </c>
      <c r="E25" s="888">
        <v>78</v>
      </c>
      <c r="F25" s="888">
        <v>80</v>
      </c>
      <c r="G25" s="888">
        <v>81</v>
      </c>
      <c r="H25" s="888">
        <v>82</v>
      </c>
      <c r="I25" s="888">
        <v>86</v>
      </c>
      <c r="J25" s="888">
        <v>85</v>
      </c>
      <c r="K25" s="888">
        <v>87</v>
      </c>
      <c r="L25" s="888">
        <v>88</v>
      </c>
      <c r="M25" s="889">
        <v>87</v>
      </c>
    </row>
    <row r="26" spans="1:13" ht="19.5" customHeight="1">
      <c r="A26" s="887" t="s">
        <v>568</v>
      </c>
      <c r="B26" s="888">
        <v>497</v>
      </c>
      <c r="C26" s="888">
        <v>501</v>
      </c>
      <c r="D26" s="888">
        <v>502</v>
      </c>
      <c r="E26" s="888">
        <v>501</v>
      </c>
      <c r="F26" s="888">
        <v>500</v>
      </c>
      <c r="G26" s="888">
        <v>504</v>
      </c>
      <c r="H26" s="888">
        <v>502</v>
      </c>
      <c r="I26" s="888">
        <v>506</v>
      </c>
      <c r="J26" s="888">
        <v>509</v>
      </c>
      <c r="K26" s="888">
        <v>507</v>
      </c>
      <c r="L26" s="888">
        <v>504</v>
      </c>
      <c r="M26" s="889">
        <v>505</v>
      </c>
    </row>
    <row r="27" spans="1:13" ht="19.5" customHeight="1">
      <c r="A27" s="887" t="s">
        <v>569</v>
      </c>
      <c r="B27" s="888">
        <v>319</v>
      </c>
      <c r="C27" s="888">
        <v>325</v>
      </c>
      <c r="D27" s="888">
        <v>328</v>
      </c>
      <c r="E27" s="888">
        <v>330</v>
      </c>
      <c r="F27" s="888">
        <v>333</v>
      </c>
      <c r="G27" s="888">
        <v>337</v>
      </c>
      <c r="H27" s="888">
        <v>338</v>
      </c>
      <c r="I27" s="888">
        <v>337</v>
      </c>
      <c r="J27" s="888">
        <v>338</v>
      </c>
      <c r="K27" s="888">
        <v>342</v>
      </c>
      <c r="L27" s="888">
        <v>341</v>
      </c>
      <c r="M27" s="889">
        <v>340</v>
      </c>
    </row>
    <row r="28" spans="1:13" ht="19.5" customHeight="1">
      <c r="A28" s="887" t="s">
        <v>570</v>
      </c>
      <c r="B28" s="888">
        <v>1913</v>
      </c>
      <c r="C28" s="888">
        <v>1917</v>
      </c>
      <c r="D28" s="888">
        <v>1925</v>
      </c>
      <c r="E28" s="888">
        <v>1935</v>
      </c>
      <c r="F28" s="888">
        <v>1944</v>
      </c>
      <c r="G28" s="888">
        <v>1946</v>
      </c>
      <c r="H28" s="888">
        <v>1953</v>
      </c>
      <c r="I28" s="888">
        <v>1954</v>
      </c>
      <c r="J28" s="888">
        <v>1959</v>
      </c>
      <c r="K28" s="888">
        <v>1961</v>
      </c>
      <c r="L28" s="888">
        <v>1967</v>
      </c>
      <c r="M28" s="889">
        <v>1977</v>
      </c>
    </row>
    <row r="29" spans="1:13" ht="19.5" customHeight="1">
      <c r="A29" s="887" t="s">
        <v>571</v>
      </c>
      <c r="B29" s="888">
        <v>12</v>
      </c>
      <c r="C29" s="888">
        <v>12</v>
      </c>
      <c r="D29" s="888">
        <v>12</v>
      </c>
      <c r="E29" s="888">
        <v>12</v>
      </c>
      <c r="F29" s="888">
        <v>12</v>
      </c>
      <c r="G29" s="888">
        <v>12</v>
      </c>
      <c r="H29" s="888">
        <v>12</v>
      </c>
      <c r="I29" s="888">
        <v>12</v>
      </c>
      <c r="J29" s="888">
        <v>12</v>
      </c>
      <c r="K29" s="888">
        <v>13</v>
      </c>
      <c r="L29" s="888">
        <v>13</v>
      </c>
      <c r="M29" s="889">
        <v>13</v>
      </c>
    </row>
    <row r="30" spans="1:13" ht="19.5" customHeight="1">
      <c r="A30" s="887" t="s">
        <v>572</v>
      </c>
      <c r="B30" s="888">
        <v>11</v>
      </c>
      <c r="C30" s="888">
        <v>11</v>
      </c>
      <c r="D30" s="888">
        <v>11</v>
      </c>
      <c r="E30" s="888">
        <v>11</v>
      </c>
      <c r="F30" s="888">
        <v>11</v>
      </c>
      <c r="G30" s="888">
        <v>11</v>
      </c>
      <c r="H30" s="888">
        <v>11</v>
      </c>
      <c r="I30" s="888">
        <v>11</v>
      </c>
      <c r="J30" s="888">
        <v>11</v>
      </c>
      <c r="K30" s="888">
        <v>12</v>
      </c>
      <c r="L30" s="888">
        <v>12</v>
      </c>
      <c r="M30" s="889">
        <v>12</v>
      </c>
    </row>
    <row r="31" spans="1:13" ht="19.5" customHeight="1">
      <c r="A31" s="887" t="s">
        <v>573</v>
      </c>
      <c r="B31" s="888">
        <v>1</v>
      </c>
      <c r="C31" s="888">
        <v>1</v>
      </c>
      <c r="D31" s="888">
        <v>1</v>
      </c>
      <c r="E31" s="888">
        <v>1</v>
      </c>
      <c r="F31" s="888">
        <v>1</v>
      </c>
      <c r="G31" s="888">
        <v>1</v>
      </c>
      <c r="H31" s="888">
        <v>1</v>
      </c>
      <c r="I31" s="888">
        <v>1</v>
      </c>
      <c r="J31" s="888">
        <v>1</v>
      </c>
      <c r="K31" s="888">
        <v>1</v>
      </c>
      <c r="L31" s="888">
        <v>1</v>
      </c>
      <c r="M31" s="889">
        <v>1</v>
      </c>
    </row>
    <row r="32" spans="1:13" ht="19.5" customHeight="1">
      <c r="A32" s="887" t="s">
        <v>574</v>
      </c>
      <c r="B32" s="888">
        <v>33270</v>
      </c>
      <c r="C32" s="888">
        <v>33411</v>
      </c>
      <c r="D32" s="888">
        <v>33521</v>
      </c>
      <c r="E32" s="888">
        <v>33683</v>
      </c>
      <c r="F32" s="888">
        <v>33796</v>
      </c>
      <c r="G32" s="888">
        <v>33901</v>
      </c>
      <c r="H32" s="888">
        <v>34030</v>
      </c>
      <c r="I32" s="888">
        <v>34121</v>
      </c>
      <c r="J32" s="888">
        <v>34215</v>
      </c>
      <c r="K32" s="888">
        <v>34397</v>
      </c>
      <c r="L32" s="888">
        <v>34547</v>
      </c>
      <c r="M32" s="889">
        <v>34744</v>
      </c>
    </row>
    <row r="33" spans="1:13" ht="19.5" customHeight="1">
      <c r="A33" s="887" t="s">
        <v>575</v>
      </c>
      <c r="B33" s="888">
        <v>13890</v>
      </c>
      <c r="C33" s="888">
        <v>13942</v>
      </c>
      <c r="D33" s="888">
        <v>13974</v>
      </c>
      <c r="E33" s="888">
        <v>14013</v>
      </c>
      <c r="F33" s="888">
        <v>14036</v>
      </c>
      <c r="G33" s="888">
        <v>14049</v>
      </c>
      <c r="H33" s="888">
        <v>14080</v>
      </c>
      <c r="I33" s="888">
        <v>14097</v>
      </c>
      <c r="J33" s="888">
        <v>14128</v>
      </c>
      <c r="K33" s="888">
        <v>14151</v>
      </c>
      <c r="L33" s="888">
        <v>14169</v>
      </c>
      <c r="M33" s="889">
        <v>14217</v>
      </c>
    </row>
    <row r="34" spans="1:13" ht="19.5" customHeight="1">
      <c r="A34" s="887" t="s">
        <v>576</v>
      </c>
      <c r="B34" s="888">
        <v>10317</v>
      </c>
      <c r="C34" s="888">
        <v>10359</v>
      </c>
      <c r="D34" s="888">
        <v>10382</v>
      </c>
      <c r="E34" s="888">
        <v>10405</v>
      </c>
      <c r="F34" s="888">
        <v>10427</v>
      </c>
      <c r="G34" s="888">
        <v>10439</v>
      </c>
      <c r="H34" s="888">
        <v>10453</v>
      </c>
      <c r="I34" s="888">
        <v>10466</v>
      </c>
      <c r="J34" s="888">
        <v>10489</v>
      </c>
      <c r="K34" s="888">
        <v>10512</v>
      </c>
      <c r="L34" s="888">
        <v>10532</v>
      </c>
      <c r="M34" s="889">
        <v>10570</v>
      </c>
    </row>
    <row r="35" spans="1:13" ht="19.5" customHeight="1">
      <c r="A35" s="887" t="s">
        <v>577</v>
      </c>
      <c r="B35" s="888">
        <v>3573</v>
      </c>
      <c r="C35" s="888">
        <v>3583</v>
      </c>
      <c r="D35" s="888">
        <v>3592</v>
      </c>
      <c r="E35" s="888">
        <v>3608</v>
      </c>
      <c r="F35" s="888">
        <v>3609</v>
      </c>
      <c r="G35" s="888">
        <v>3610</v>
      </c>
      <c r="H35" s="888">
        <v>3627</v>
      </c>
      <c r="I35" s="888">
        <v>3631</v>
      </c>
      <c r="J35" s="888">
        <v>3639</v>
      </c>
      <c r="K35" s="888">
        <v>3639</v>
      </c>
      <c r="L35" s="888">
        <v>3637</v>
      </c>
      <c r="M35" s="889">
        <v>3647</v>
      </c>
    </row>
    <row r="36" spans="1:13" ht="19.5" customHeight="1">
      <c r="A36" s="887" t="s">
        <v>578</v>
      </c>
      <c r="B36" s="888">
        <v>7430</v>
      </c>
      <c r="C36" s="888">
        <v>7477</v>
      </c>
      <c r="D36" s="888">
        <v>7513</v>
      </c>
      <c r="E36" s="888">
        <v>7527</v>
      </c>
      <c r="F36" s="888">
        <v>7438</v>
      </c>
      <c r="G36" s="888">
        <v>7582</v>
      </c>
      <c r="H36" s="888">
        <v>7595</v>
      </c>
      <c r="I36" s="888">
        <v>7615</v>
      </c>
      <c r="J36" s="888">
        <v>7672</v>
      </c>
      <c r="K36" s="888">
        <v>7693</v>
      </c>
      <c r="L36" s="888">
        <v>7734</v>
      </c>
      <c r="M36" s="889">
        <v>7750</v>
      </c>
    </row>
    <row r="37" spans="1:13" ht="19.5" customHeight="1">
      <c r="A37" s="887" t="s">
        <v>579</v>
      </c>
      <c r="B37" s="888">
        <v>40688</v>
      </c>
      <c r="C37" s="888">
        <v>40888</v>
      </c>
      <c r="D37" s="888">
        <v>41016</v>
      </c>
      <c r="E37" s="888">
        <v>41231</v>
      </c>
      <c r="F37" s="888">
        <v>41384</v>
      </c>
      <c r="G37" s="888">
        <v>41534</v>
      </c>
      <c r="H37" s="888">
        <v>41673</v>
      </c>
      <c r="I37" s="888">
        <v>41621</v>
      </c>
      <c r="J37" s="888">
        <v>41694</v>
      </c>
      <c r="K37" s="888">
        <v>41895</v>
      </c>
      <c r="L37" s="888">
        <v>42060</v>
      </c>
      <c r="M37" s="889">
        <v>42359</v>
      </c>
    </row>
    <row r="38" spans="1:13" ht="19.5" customHeight="1">
      <c r="A38" s="887" t="s">
        <v>580</v>
      </c>
      <c r="B38" s="888">
        <v>16574</v>
      </c>
      <c r="C38" s="888">
        <v>16625</v>
      </c>
      <c r="D38" s="888">
        <v>16661</v>
      </c>
      <c r="E38" s="888">
        <v>16732</v>
      </c>
      <c r="F38" s="888">
        <v>16772</v>
      </c>
      <c r="G38" s="888">
        <v>16786</v>
      </c>
      <c r="H38" s="888">
        <v>16782</v>
      </c>
      <c r="I38" s="888">
        <v>16775</v>
      </c>
      <c r="J38" s="888">
        <v>16795</v>
      </c>
      <c r="K38" s="888">
        <v>16794</v>
      </c>
      <c r="L38" s="888">
        <v>16820</v>
      </c>
      <c r="M38" s="889">
        <v>16910</v>
      </c>
    </row>
    <row r="39" spans="1:13" ht="19.5" customHeight="1">
      <c r="A39" s="887" t="s">
        <v>581</v>
      </c>
      <c r="B39" s="888">
        <v>12381</v>
      </c>
      <c r="C39" s="888">
        <v>12425</v>
      </c>
      <c r="D39" s="888">
        <v>12448</v>
      </c>
      <c r="E39" s="888">
        <v>12492</v>
      </c>
      <c r="F39" s="888">
        <v>12522</v>
      </c>
      <c r="G39" s="888">
        <v>12536</v>
      </c>
      <c r="H39" s="888">
        <v>12529</v>
      </c>
      <c r="I39" s="888">
        <v>12529</v>
      </c>
      <c r="J39" s="888">
        <v>12540</v>
      </c>
      <c r="K39" s="888">
        <v>12548</v>
      </c>
      <c r="L39" s="888">
        <v>12576</v>
      </c>
      <c r="M39" s="889">
        <v>12650</v>
      </c>
    </row>
    <row r="40" spans="1:13" ht="19.5" customHeight="1">
      <c r="A40" s="887" t="s">
        <v>582</v>
      </c>
      <c r="B40" s="888">
        <v>4193</v>
      </c>
      <c r="C40" s="888">
        <v>4200</v>
      </c>
      <c r="D40" s="888">
        <v>4213</v>
      </c>
      <c r="E40" s="888">
        <v>4240</v>
      </c>
      <c r="F40" s="888">
        <v>4250</v>
      </c>
      <c r="G40" s="888">
        <v>4250</v>
      </c>
      <c r="H40" s="888">
        <v>4253</v>
      </c>
      <c r="I40" s="888">
        <v>4246</v>
      </c>
      <c r="J40" s="888">
        <v>4255</v>
      </c>
      <c r="K40" s="888">
        <v>4246</v>
      </c>
      <c r="L40" s="888">
        <v>4244</v>
      </c>
      <c r="M40" s="889">
        <v>4260</v>
      </c>
    </row>
    <row r="41" spans="1:13" ht="19.5" customHeight="1">
      <c r="A41" s="887" t="s">
        <v>583</v>
      </c>
      <c r="B41" s="888">
        <v>9860</v>
      </c>
      <c r="C41" s="888">
        <v>9919</v>
      </c>
      <c r="D41" s="888">
        <v>9966</v>
      </c>
      <c r="E41" s="888">
        <v>9977</v>
      </c>
      <c r="F41" s="888">
        <v>9988</v>
      </c>
      <c r="G41" s="888">
        <v>10056</v>
      </c>
      <c r="H41" s="888">
        <v>10065</v>
      </c>
      <c r="I41" s="888">
        <v>10084</v>
      </c>
      <c r="J41" s="888">
        <v>10147</v>
      </c>
      <c r="K41" s="888">
        <v>10168</v>
      </c>
      <c r="L41" s="888">
        <v>10229</v>
      </c>
      <c r="M41" s="889">
        <v>10278</v>
      </c>
    </row>
    <row r="42" spans="1:13" ht="19.5" customHeight="1">
      <c r="A42" s="887" t="s">
        <v>584</v>
      </c>
      <c r="B42" s="888">
        <v>1108</v>
      </c>
      <c r="C42" s="888">
        <v>1109</v>
      </c>
      <c r="D42" s="888">
        <v>1107</v>
      </c>
      <c r="E42" s="888">
        <v>1111</v>
      </c>
      <c r="F42" s="888">
        <v>1111</v>
      </c>
      <c r="G42" s="888">
        <v>1114</v>
      </c>
      <c r="H42" s="888">
        <v>1114</v>
      </c>
      <c r="I42" s="888">
        <v>1115</v>
      </c>
      <c r="J42" s="888">
        <v>1110</v>
      </c>
      <c r="K42" s="888">
        <v>1113</v>
      </c>
      <c r="L42" s="888">
        <v>1120</v>
      </c>
      <c r="M42" s="889">
        <v>1124</v>
      </c>
    </row>
    <row r="43" spans="1:13" ht="19.5" customHeight="1">
      <c r="A43" s="887" t="s">
        <v>585</v>
      </c>
      <c r="B43" s="888">
        <v>12</v>
      </c>
      <c r="C43" s="888">
        <v>12</v>
      </c>
      <c r="D43" s="888">
        <v>12</v>
      </c>
      <c r="E43" s="888">
        <v>12</v>
      </c>
      <c r="F43" s="888">
        <v>12</v>
      </c>
      <c r="G43" s="888">
        <v>12</v>
      </c>
      <c r="H43" s="888">
        <v>12</v>
      </c>
      <c r="I43" s="888">
        <v>12</v>
      </c>
      <c r="J43" s="888">
        <v>12</v>
      </c>
      <c r="K43" s="888">
        <v>13</v>
      </c>
      <c r="L43" s="888">
        <v>13</v>
      </c>
      <c r="M43" s="889">
        <v>14</v>
      </c>
    </row>
    <row r="44" spans="1:13" ht="19.5" customHeight="1">
      <c r="A44" s="887" t="s">
        <v>586</v>
      </c>
      <c r="B44" s="888">
        <v>7</v>
      </c>
      <c r="C44" s="888">
        <v>7</v>
      </c>
      <c r="D44" s="888">
        <v>7</v>
      </c>
      <c r="E44" s="888">
        <v>7</v>
      </c>
      <c r="F44" s="888">
        <v>7</v>
      </c>
      <c r="G44" s="888">
        <v>7</v>
      </c>
      <c r="H44" s="888">
        <v>7</v>
      </c>
      <c r="I44" s="888">
        <v>7</v>
      </c>
      <c r="J44" s="888">
        <v>7</v>
      </c>
      <c r="K44" s="888">
        <v>8</v>
      </c>
      <c r="L44" s="888">
        <v>8</v>
      </c>
      <c r="M44" s="889">
        <v>9</v>
      </c>
    </row>
    <row r="45" spans="1:13" ht="19.5" customHeight="1">
      <c r="A45" s="887" t="s">
        <v>587</v>
      </c>
      <c r="B45" s="888">
        <v>5</v>
      </c>
      <c r="C45" s="888">
        <v>5</v>
      </c>
      <c r="D45" s="888">
        <v>5</v>
      </c>
      <c r="E45" s="888">
        <v>5</v>
      </c>
      <c r="F45" s="888">
        <v>5</v>
      </c>
      <c r="G45" s="888">
        <v>5</v>
      </c>
      <c r="H45" s="888">
        <v>5</v>
      </c>
      <c r="I45" s="888">
        <v>5</v>
      </c>
      <c r="J45" s="888">
        <v>5</v>
      </c>
      <c r="K45" s="888">
        <v>5</v>
      </c>
      <c r="L45" s="888">
        <v>5</v>
      </c>
      <c r="M45" s="889">
        <v>5</v>
      </c>
    </row>
    <row r="46" spans="1:13" ht="19.5" customHeight="1">
      <c r="A46" s="887" t="s">
        <v>588</v>
      </c>
      <c r="B46" s="888">
        <v>1662</v>
      </c>
      <c r="C46" s="888">
        <v>1666</v>
      </c>
      <c r="D46" s="888">
        <v>1662</v>
      </c>
      <c r="E46" s="888">
        <v>1663</v>
      </c>
      <c r="F46" s="888">
        <v>1674</v>
      </c>
      <c r="G46" s="888">
        <v>1680</v>
      </c>
      <c r="H46" s="888">
        <v>1682</v>
      </c>
      <c r="I46" s="888">
        <v>1674</v>
      </c>
      <c r="J46" s="888">
        <v>1663</v>
      </c>
      <c r="K46" s="888">
        <v>1661</v>
      </c>
      <c r="L46" s="888">
        <v>1674</v>
      </c>
      <c r="M46" s="889">
        <v>1683</v>
      </c>
    </row>
    <row r="47" spans="1:13" ht="19.5" customHeight="1">
      <c r="A47" s="887" t="s">
        <v>589</v>
      </c>
      <c r="B47" s="888">
        <v>27</v>
      </c>
      <c r="C47" s="888">
        <v>27</v>
      </c>
      <c r="D47" s="888">
        <v>27</v>
      </c>
      <c r="E47" s="888">
        <v>27</v>
      </c>
      <c r="F47" s="888">
        <v>27</v>
      </c>
      <c r="G47" s="888">
        <v>27</v>
      </c>
      <c r="H47" s="888">
        <v>27</v>
      </c>
      <c r="I47" s="888">
        <v>27</v>
      </c>
      <c r="J47" s="888">
        <v>26</v>
      </c>
      <c r="K47" s="888">
        <v>27</v>
      </c>
      <c r="L47" s="888">
        <v>27</v>
      </c>
      <c r="M47" s="889">
        <v>31</v>
      </c>
    </row>
    <row r="48" spans="1:13" ht="19.5" customHeight="1">
      <c r="A48" s="887" t="s">
        <v>590</v>
      </c>
      <c r="B48" s="888">
        <v>14</v>
      </c>
      <c r="C48" s="888">
        <v>14</v>
      </c>
      <c r="D48" s="888">
        <v>14</v>
      </c>
      <c r="E48" s="888">
        <v>14</v>
      </c>
      <c r="F48" s="888">
        <v>14</v>
      </c>
      <c r="G48" s="888">
        <v>14</v>
      </c>
      <c r="H48" s="888">
        <v>14</v>
      </c>
      <c r="I48" s="888">
        <v>14</v>
      </c>
      <c r="J48" s="888">
        <v>14</v>
      </c>
      <c r="K48" s="888">
        <v>15</v>
      </c>
      <c r="L48" s="888">
        <v>15</v>
      </c>
      <c r="M48" s="889">
        <v>19</v>
      </c>
    </row>
    <row r="49" spans="1:13" ht="19.5" customHeight="1" thickBot="1">
      <c r="A49" s="839" t="s">
        <v>591</v>
      </c>
      <c r="B49" s="840">
        <v>13</v>
      </c>
      <c r="C49" s="840">
        <v>13</v>
      </c>
      <c r="D49" s="840">
        <v>13</v>
      </c>
      <c r="E49" s="840">
        <v>13</v>
      </c>
      <c r="F49" s="840">
        <v>13</v>
      </c>
      <c r="G49" s="840">
        <v>13</v>
      </c>
      <c r="H49" s="840">
        <v>13</v>
      </c>
      <c r="I49" s="840">
        <v>13</v>
      </c>
      <c r="J49" s="840">
        <v>12</v>
      </c>
      <c r="K49" s="840">
        <v>12</v>
      </c>
      <c r="L49" s="840">
        <v>12</v>
      </c>
      <c r="M49" s="841">
        <v>12</v>
      </c>
    </row>
    <row r="50" spans="1:13" ht="15.75" customHeight="1" thickTop="1">
      <c r="A50" s="1259"/>
      <c r="B50" s="1259"/>
      <c r="C50" s="1259"/>
      <c r="D50" s="1259"/>
      <c r="E50" s="1259"/>
      <c r="F50" s="1259"/>
      <c r="G50" s="1259"/>
      <c r="H50" s="1259"/>
      <c r="I50" s="1259"/>
      <c r="J50" s="1259"/>
      <c r="K50" s="1259"/>
      <c r="L50" s="1259"/>
      <c r="M50" s="1259"/>
    </row>
    <row r="51" spans="1:15" ht="12.75">
      <c r="A51" s="1003" t="s">
        <v>473</v>
      </c>
      <c r="B51" s="1003"/>
      <c r="C51" s="1003"/>
      <c r="D51" s="1003"/>
      <c r="E51" s="1003"/>
      <c r="F51" s="616"/>
      <c r="G51" s="616"/>
      <c r="H51" s="616"/>
      <c r="I51" s="51"/>
      <c r="J51" s="51"/>
      <c r="K51" s="51"/>
      <c r="L51" s="51"/>
      <c r="M51" s="51"/>
      <c r="N51" s="51"/>
      <c r="O51" s="51"/>
    </row>
    <row r="52" spans="1:15" ht="12.75">
      <c r="A52" s="1002" t="s">
        <v>421</v>
      </c>
      <c r="B52" s="1002"/>
      <c r="C52" s="1002"/>
      <c r="D52" s="1002"/>
      <c r="E52" s="1002"/>
      <c r="F52" s="1002"/>
      <c r="G52" s="44"/>
      <c r="H52" s="44"/>
      <c r="I52" s="621"/>
      <c r="J52" s="621"/>
      <c r="K52" s="621"/>
      <c r="L52" s="621"/>
      <c r="M52" s="621"/>
      <c r="N52" s="621"/>
      <c r="O52" s="621"/>
    </row>
    <row r="53" spans="1:8" ht="12.75">
      <c r="A53" s="1041" t="s">
        <v>350</v>
      </c>
      <c r="B53" s="1041"/>
      <c r="C53" s="1041"/>
      <c r="D53" s="1041"/>
      <c r="E53" s="1041"/>
      <c r="F53" s="52"/>
      <c r="G53" s="52"/>
      <c r="H53" s="52"/>
    </row>
    <row r="54" ht="12.75"/>
    <row r="55" spans="1:15" ht="12.75">
      <c r="A55" s="45"/>
      <c r="B55" s="45"/>
      <c r="C55" s="45"/>
      <c r="D55" s="46"/>
      <c r="E55" s="1008" t="s">
        <v>36</v>
      </c>
      <c r="F55" s="1008"/>
      <c r="G55" s="217"/>
      <c r="H55" s="217"/>
      <c r="I55" s="45"/>
      <c r="J55" s="53"/>
      <c r="K55" s="53"/>
      <c r="L55" s="53"/>
      <c r="M55" s="45"/>
      <c r="N55" s="45"/>
      <c r="O55" s="45"/>
    </row>
    <row r="56" ht="12.75"/>
    <row r="57" ht="12.75"/>
    <row r="61" ht="12.75">
      <c r="A61" s="68"/>
    </row>
    <row r="62" s="57" customFormat="1" ht="12.75">
      <c r="A62" s="78"/>
    </row>
    <row r="63" s="57" customFormat="1" ht="12.75"/>
  </sheetData>
  <sheetProtection/>
  <mergeCells count="7">
    <mergeCell ref="A2:M2"/>
    <mergeCell ref="A3:M3"/>
    <mergeCell ref="A51:E51"/>
    <mergeCell ref="A52:F52"/>
    <mergeCell ref="A53:E53"/>
    <mergeCell ref="E55:F55"/>
    <mergeCell ref="A50:M50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07"/>
  <sheetViews>
    <sheetView zoomScalePageLayoutView="0" workbookViewId="0" topLeftCell="A1">
      <selection activeCell="A2" sqref="A2:P2"/>
    </sheetView>
  </sheetViews>
  <sheetFormatPr defaultColWidth="9.140625" defaultRowHeight="12.75"/>
  <cols>
    <col min="1" max="1" width="9.140625" style="4" customWidth="1"/>
    <col min="2" max="2" width="5.421875" style="4" customWidth="1"/>
    <col min="3" max="3" width="16.57421875" style="3" customWidth="1"/>
    <col min="4" max="5" width="16.00390625" style="4" customWidth="1"/>
    <col min="6" max="7" width="11.28125" style="4" customWidth="1"/>
    <col min="8" max="8" width="10.7109375" style="4" customWidth="1"/>
    <col min="9" max="9" width="14.8515625" style="4" customWidth="1"/>
    <col min="10" max="10" width="11.8515625" style="218" customWidth="1"/>
    <col min="11" max="11" width="14.140625" style="4" customWidth="1"/>
    <col min="12" max="12" width="13.57421875" style="4" customWidth="1"/>
    <col min="13" max="13" width="13.421875" style="4" customWidth="1"/>
    <col min="14" max="14" width="14.140625" style="4" customWidth="1"/>
    <col min="15" max="15" width="12.7109375" style="4" customWidth="1"/>
    <col min="16" max="16" width="11.28125" style="4" customWidth="1"/>
    <col min="17" max="34" width="0.13671875" style="4" hidden="1" customWidth="1"/>
    <col min="35" max="35" width="0.85546875" style="4" hidden="1" customWidth="1"/>
    <col min="36" max="37" width="0.13671875" style="4" hidden="1" customWidth="1"/>
    <col min="38" max="16384" width="9.140625" style="4" customWidth="1"/>
  </cols>
  <sheetData>
    <row r="1" spans="1:16" ht="13.5" thickBot="1">
      <c r="A1" s="618" t="s">
        <v>3</v>
      </c>
      <c r="P1" s="617" t="s">
        <v>4</v>
      </c>
    </row>
    <row r="2" spans="1:17" s="6" customFormat="1" ht="21" customHeight="1" thickBot="1" thickTop="1">
      <c r="A2" s="1014" t="s">
        <v>5</v>
      </c>
      <c r="B2" s="1015"/>
      <c r="C2" s="1015"/>
      <c r="D2" s="1015"/>
      <c r="E2" s="1015"/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6"/>
      <c r="Q2" s="5"/>
    </row>
    <row r="3" spans="1:17" s="6" customFormat="1" ht="30" customHeight="1" thickBot="1">
      <c r="A3" s="1017" t="s">
        <v>540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9"/>
      <c r="Q3" s="5"/>
    </row>
    <row r="4" spans="1:31" ht="34.5" customHeight="1" thickBot="1">
      <c r="A4" s="988" t="s">
        <v>52</v>
      </c>
      <c r="B4" s="928" t="s">
        <v>6</v>
      </c>
      <c r="C4" s="929"/>
      <c r="D4" s="932" t="s">
        <v>7</v>
      </c>
      <c r="E4" s="933"/>
      <c r="F4" s="934"/>
      <c r="G4" s="934"/>
      <c r="H4" s="934"/>
      <c r="I4" s="935"/>
      <c r="J4" s="936" t="s">
        <v>240</v>
      </c>
      <c r="K4" s="916" t="s">
        <v>8</v>
      </c>
      <c r="L4" s="917"/>
      <c r="M4" s="918"/>
      <c r="N4" s="916" t="s">
        <v>9</v>
      </c>
      <c r="O4" s="918"/>
      <c r="P4" s="938" t="s">
        <v>10</v>
      </c>
      <c r="Q4" s="7"/>
      <c r="R4" s="7"/>
      <c r="S4" s="8"/>
      <c r="T4" s="8"/>
      <c r="U4" s="8"/>
      <c r="V4" s="8"/>
      <c r="W4" s="8"/>
      <c r="X4" s="9"/>
      <c r="Y4" s="8"/>
      <c r="Z4" s="8"/>
      <c r="AA4" s="8"/>
      <c r="AB4" s="8"/>
      <c r="AC4" s="8"/>
      <c r="AD4" s="10"/>
      <c r="AE4" s="10"/>
    </row>
    <row r="5" spans="1:31" ht="67.5" customHeight="1" thickBot="1">
      <c r="A5" s="990"/>
      <c r="B5" s="930"/>
      <c r="C5" s="931"/>
      <c r="D5" s="60" t="s">
        <v>16</v>
      </c>
      <c r="E5" s="761" t="s">
        <v>378</v>
      </c>
      <c r="F5" s="61" t="s">
        <v>17</v>
      </c>
      <c r="G5" s="61" t="s">
        <v>18</v>
      </c>
      <c r="H5" s="61" t="s">
        <v>19</v>
      </c>
      <c r="I5" s="62" t="s">
        <v>376</v>
      </c>
      <c r="J5" s="937"/>
      <c r="K5" s="60" t="s">
        <v>20</v>
      </c>
      <c r="L5" s="61" t="s">
        <v>21</v>
      </c>
      <c r="M5" s="62" t="s">
        <v>22</v>
      </c>
      <c r="N5" s="66" t="s">
        <v>23</v>
      </c>
      <c r="O5" s="62" t="s">
        <v>24</v>
      </c>
      <c r="P5" s="939"/>
      <c r="Q5" s="7"/>
      <c r="R5" s="11"/>
      <c r="S5" s="1011" t="s">
        <v>25</v>
      </c>
      <c r="T5" s="1010"/>
      <c r="U5" s="1010"/>
      <c r="V5" s="1010"/>
      <c r="W5" s="12"/>
      <c r="X5" s="9"/>
      <c r="Y5" s="1009" t="s">
        <v>26</v>
      </c>
      <c r="Z5" s="1010"/>
      <c r="AA5" s="1010"/>
      <c r="AB5" s="1010"/>
      <c r="AC5" s="1010"/>
      <c r="AD5" s="1010"/>
      <c r="AE5" s="12"/>
    </row>
    <row r="6" spans="1:43" ht="18.75" customHeight="1">
      <c r="A6" s="988">
        <v>2008</v>
      </c>
      <c r="B6" s="991" t="s">
        <v>27</v>
      </c>
      <c r="C6" s="992"/>
      <c r="D6" s="63">
        <v>155862</v>
      </c>
      <c r="E6" s="762" t="s">
        <v>143</v>
      </c>
      <c r="F6" s="64">
        <v>3185</v>
      </c>
      <c r="G6" s="64">
        <v>205.38452968650813</v>
      </c>
      <c r="H6" s="64">
        <v>12.450071428236487</v>
      </c>
      <c r="I6" s="221">
        <v>3290.6547601223083</v>
      </c>
      <c r="J6" s="223">
        <f aca="true" t="shared" si="0" ref="J6:J42">SUM(D6:I6)</f>
        <v>162555.48936123704</v>
      </c>
      <c r="K6" s="63">
        <v>1618</v>
      </c>
      <c r="L6" s="64">
        <v>60311</v>
      </c>
      <c r="M6" s="65">
        <v>25742</v>
      </c>
      <c r="N6" s="63">
        <v>1057</v>
      </c>
      <c r="O6" s="65">
        <v>1308</v>
      </c>
      <c r="P6" s="226">
        <f aca="true" t="shared" si="1" ref="P6:P20">SUM(K6:O6)</f>
        <v>90036</v>
      </c>
      <c r="Q6" s="13">
        <v>69361.88185139233</v>
      </c>
      <c r="R6" s="14" t="e">
        <f>+#REF!-N6-L6-K6-I6-H6-G6-F6-D6</f>
        <v>#REF!</v>
      </c>
      <c r="S6" s="15">
        <v>2.4</v>
      </c>
      <c r="T6" s="15">
        <v>2.75</v>
      </c>
      <c r="U6" s="15">
        <v>2.9187411123091587</v>
      </c>
      <c r="V6" s="15">
        <v>3.965181058495822</v>
      </c>
      <c r="W6" s="15">
        <v>4.092491060786651</v>
      </c>
      <c r="Y6" s="16">
        <f>+S6-1</f>
        <v>1.4</v>
      </c>
      <c r="Z6" s="16">
        <f>T6-1</f>
        <v>1.75</v>
      </c>
      <c r="AA6" s="16">
        <f>U6-1</f>
        <v>1.9187411123091587</v>
      </c>
      <c r="AB6" s="16">
        <f>V6-1</f>
        <v>2.965181058495822</v>
      </c>
      <c r="AC6" s="16">
        <f>W6-1</f>
        <v>3.092491060786651</v>
      </c>
      <c r="AD6" s="17">
        <f>(D6*Y6)+(H6*AC6)+(K6*Z6)+(L6*AA6)+M6+(N6*AB6)+O6</f>
        <v>366982.1933379057</v>
      </c>
      <c r="AE6" s="18" t="s">
        <v>28</v>
      </c>
      <c r="AF6" s="4">
        <v>25742</v>
      </c>
      <c r="AG6" s="4">
        <v>1308</v>
      </c>
      <c r="AH6" s="4">
        <v>9221</v>
      </c>
      <c r="AI6" s="4">
        <v>2709</v>
      </c>
      <c r="AJ6" s="4">
        <v>6502</v>
      </c>
      <c r="AK6" s="19">
        <f>SUM(AF6:AJ6)</f>
        <v>45482</v>
      </c>
      <c r="AQ6" s="20"/>
    </row>
    <row r="7" spans="1:43" s="31" customFormat="1" ht="18.75" customHeight="1" thickBot="1">
      <c r="A7" s="989"/>
      <c r="B7" s="1012" t="s">
        <v>29</v>
      </c>
      <c r="C7" s="1013"/>
      <c r="D7" s="21">
        <v>147308</v>
      </c>
      <c r="E7" s="763" t="s">
        <v>143</v>
      </c>
      <c r="F7" s="22">
        <v>3008</v>
      </c>
      <c r="G7" s="22">
        <v>205</v>
      </c>
      <c r="H7" s="22">
        <v>12.51391794838129</v>
      </c>
      <c r="I7" s="222">
        <v>3283.1276120767825</v>
      </c>
      <c r="J7" s="224">
        <f t="shared" si="0"/>
        <v>153816.64153002517</v>
      </c>
      <c r="K7" s="21">
        <v>1619</v>
      </c>
      <c r="L7" s="22">
        <v>60660</v>
      </c>
      <c r="M7" s="23">
        <v>25823</v>
      </c>
      <c r="N7" s="21">
        <v>1062</v>
      </c>
      <c r="O7" s="23">
        <v>1320</v>
      </c>
      <c r="P7" s="227">
        <f t="shared" si="1"/>
        <v>90484</v>
      </c>
      <c r="Q7" s="24"/>
      <c r="R7" s="25"/>
      <c r="S7" s="26"/>
      <c r="T7" s="26"/>
      <c r="U7" s="26"/>
      <c r="V7" s="26"/>
      <c r="W7" s="26"/>
      <c r="X7" s="27"/>
      <c r="Y7" s="27"/>
      <c r="Z7" s="27"/>
      <c r="AA7" s="27"/>
      <c r="AB7" s="27"/>
      <c r="AC7" s="27"/>
      <c r="AD7" s="28"/>
      <c r="AE7" s="29"/>
      <c r="AF7" s="30"/>
      <c r="AG7" s="30"/>
      <c r="AH7" s="30"/>
      <c r="AI7" s="30"/>
      <c r="AJ7" s="30"/>
      <c r="AK7" s="30"/>
      <c r="AQ7" s="32"/>
    </row>
    <row r="8" spans="1:43" s="31" customFormat="1" ht="18.75" customHeight="1">
      <c r="A8" s="989"/>
      <c r="B8" s="984" t="s">
        <v>30</v>
      </c>
      <c r="C8" s="985"/>
      <c r="D8" s="21">
        <v>145129</v>
      </c>
      <c r="E8" s="763" t="s">
        <v>143</v>
      </c>
      <c r="F8" s="22">
        <v>2635</v>
      </c>
      <c r="G8" s="22">
        <v>203</v>
      </c>
      <c r="H8" s="22">
        <v>13</v>
      </c>
      <c r="I8" s="222">
        <v>2849</v>
      </c>
      <c r="J8" s="224">
        <f t="shared" si="0"/>
        <v>150829</v>
      </c>
      <c r="K8" s="21">
        <v>1618</v>
      </c>
      <c r="L8" s="22">
        <v>60862</v>
      </c>
      <c r="M8" s="23">
        <v>25992</v>
      </c>
      <c r="N8" s="21">
        <v>1065</v>
      </c>
      <c r="O8" s="23">
        <v>1331</v>
      </c>
      <c r="P8" s="227">
        <f t="shared" si="1"/>
        <v>90868</v>
      </c>
      <c r="Q8" s="24"/>
      <c r="R8" s="33"/>
      <c r="S8" s="34"/>
      <c r="T8" s="34"/>
      <c r="U8" s="34"/>
      <c r="V8" s="34"/>
      <c r="W8" s="34"/>
      <c r="X8" s="35"/>
      <c r="Y8" s="35"/>
      <c r="Z8" s="35"/>
      <c r="AA8" s="35"/>
      <c r="AB8" s="35"/>
      <c r="AC8" s="35"/>
      <c r="AD8" s="29"/>
      <c r="AE8" s="29"/>
      <c r="AF8" s="30"/>
      <c r="AG8" s="30"/>
      <c r="AH8" s="30"/>
      <c r="AI8" s="30"/>
      <c r="AJ8" s="30"/>
      <c r="AK8" s="30"/>
      <c r="AQ8" s="32"/>
    </row>
    <row r="9" spans="1:43" s="31" customFormat="1" ht="18.75" customHeight="1">
      <c r="A9" s="989"/>
      <c r="B9" s="1012" t="s">
        <v>31</v>
      </c>
      <c r="C9" s="1013"/>
      <c r="D9" s="21">
        <v>144946</v>
      </c>
      <c r="E9" s="763" t="s">
        <v>143</v>
      </c>
      <c r="F9" s="22">
        <v>2859</v>
      </c>
      <c r="G9" s="22">
        <v>256</v>
      </c>
      <c r="H9" s="22">
        <v>13</v>
      </c>
      <c r="I9" s="222">
        <v>2832</v>
      </c>
      <c r="J9" s="224">
        <f t="shared" si="0"/>
        <v>150906</v>
      </c>
      <c r="K9" s="21">
        <v>1611</v>
      </c>
      <c r="L9" s="22">
        <v>60986</v>
      </c>
      <c r="M9" s="23">
        <v>26087</v>
      </c>
      <c r="N9" s="21">
        <v>1068</v>
      </c>
      <c r="O9" s="23">
        <v>1333</v>
      </c>
      <c r="P9" s="227">
        <f t="shared" si="1"/>
        <v>91085</v>
      </c>
      <c r="Q9" s="24"/>
      <c r="R9" s="33"/>
      <c r="S9" s="34"/>
      <c r="T9" s="34"/>
      <c r="U9" s="34"/>
      <c r="V9" s="34"/>
      <c r="W9" s="34"/>
      <c r="X9" s="35"/>
      <c r="Y9" s="35"/>
      <c r="Z9" s="35"/>
      <c r="AA9" s="35"/>
      <c r="AB9" s="35"/>
      <c r="AC9" s="35"/>
      <c r="AD9" s="29"/>
      <c r="AE9" s="29"/>
      <c r="AF9" s="30"/>
      <c r="AG9" s="30"/>
      <c r="AH9" s="30"/>
      <c r="AI9" s="30"/>
      <c r="AJ9" s="30"/>
      <c r="AK9" s="30"/>
      <c r="AQ9" s="32"/>
    </row>
    <row r="10" spans="1:43" s="31" customFormat="1" ht="18.75" customHeight="1">
      <c r="A10" s="989"/>
      <c r="B10" s="984" t="s">
        <v>32</v>
      </c>
      <c r="C10" s="985"/>
      <c r="D10" s="21">
        <v>145931</v>
      </c>
      <c r="E10" s="763" t="s">
        <v>143</v>
      </c>
      <c r="F10" s="22">
        <v>4902</v>
      </c>
      <c r="G10" s="22">
        <v>250</v>
      </c>
      <c r="H10" s="22">
        <v>13</v>
      </c>
      <c r="I10" s="222">
        <v>2900</v>
      </c>
      <c r="J10" s="224">
        <f t="shared" si="0"/>
        <v>153996</v>
      </c>
      <c r="K10" s="21">
        <v>1609</v>
      </c>
      <c r="L10" s="22">
        <v>61175</v>
      </c>
      <c r="M10" s="23">
        <v>26205</v>
      </c>
      <c r="N10" s="21">
        <v>1071</v>
      </c>
      <c r="O10" s="23">
        <v>1328</v>
      </c>
      <c r="P10" s="227">
        <f t="shared" si="1"/>
        <v>91388</v>
      </c>
      <c r="Q10" s="24"/>
      <c r="R10" s="33"/>
      <c r="S10" s="34"/>
      <c r="T10" s="34"/>
      <c r="U10" s="34"/>
      <c r="V10" s="34"/>
      <c r="W10" s="34"/>
      <c r="X10" s="35"/>
      <c r="Y10" s="35"/>
      <c r="Z10" s="35"/>
      <c r="AA10" s="35"/>
      <c r="AB10" s="35"/>
      <c r="AC10" s="35"/>
      <c r="AD10" s="29"/>
      <c r="AE10" s="29"/>
      <c r="AF10" s="30"/>
      <c r="AG10" s="30"/>
      <c r="AH10" s="30"/>
      <c r="AI10" s="30"/>
      <c r="AJ10" s="30"/>
      <c r="AK10" s="30"/>
      <c r="AQ10" s="32"/>
    </row>
    <row r="11" spans="1:43" s="31" customFormat="1" ht="18.75" customHeight="1">
      <c r="A11" s="989"/>
      <c r="B11" s="984" t="s">
        <v>43</v>
      </c>
      <c r="C11" s="985"/>
      <c r="D11" s="21">
        <v>145437</v>
      </c>
      <c r="E11" s="763" t="s">
        <v>143</v>
      </c>
      <c r="F11" s="22">
        <v>4975</v>
      </c>
      <c r="G11" s="22">
        <v>214</v>
      </c>
      <c r="H11" s="22">
        <v>13</v>
      </c>
      <c r="I11" s="222">
        <v>2811</v>
      </c>
      <c r="J11" s="224">
        <f t="shared" si="0"/>
        <v>153450</v>
      </c>
      <c r="K11" s="21">
        <v>1603</v>
      </c>
      <c r="L11" s="22">
        <v>61532</v>
      </c>
      <c r="M11" s="23">
        <v>26156</v>
      </c>
      <c r="N11" s="21">
        <v>1071</v>
      </c>
      <c r="O11" s="23">
        <v>1320</v>
      </c>
      <c r="P11" s="227">
        <f t="shared" si="1"/>
        <v>91682</v>
      </c>
      <c r="Q11" s="24"/>
      <c r="R11" s="33"/>
      <c r="S11" s="34"/>
      <c r="T11" s="34"/>
      <c r="U11" s="34"/>
      <c r="V11" s="34"/>
      <c r="W11" s="34"/>
      <c r="X11" s="35"/>
      <c r="Y11" s="35"/>
      <c r="Z11" s="35"/>
      <c r="AA11" s="35"/>
      <c r="AB11" s="35"/>
      <c r="AC11" s="35"/>
      <c r="AD11" s="29"/>
      <c r="AE11" s="29"/>
      <c r="AF11" s="30"/>
      <c r="AG11" s="30"/>
      <c r="AH11" s="30"/>
      <c r="AI11" s="30"/>
      <c r="AJ11" s="30"/>
      <c r="AK11" s="30"/>
      <c r="AQ11" s="32"/>
    </row>
    <row r="12" spans="1:43" s="31" customFormat="1" ht="18.75" customHeight="1">
      <c r="A12" s="989"/>
      <c r="B12" s="984" t="s">
        <v>49</v>
      </c>
      <c r="C12" s="985"/>
      <c r="D12" s="21">
        <v>143161</v>
      </c>
      <c r="E12" s="763" t="s">
        <v>143</v>
      </c>
      <c r="F12" s="22">
        <v>4767</v>
      </c>
      <c r="G12" s="22">
        <v>214</v>
      </c>
      <c r="H12" s="22">
        <v>13</v>
      </c>
      <c r="I12" s="222">
        <v>2764</v>
      </c>
      <c r="J12" s="224">
        <f t="shared" si="0"/>
        <v>150919</v>
      </c>
      <c r="K12" s="21">
        <v>1613</v>
      </c>
      <c r="L12" s="22">
        <v>61758</v>
      </c>
      <c r="M12" s="23">
        <v>26444</v>
      </c>
      <c r="N12" s="21">
        <v>1073</v>
      </c>
      <c r="O12" s="23">
        <v>1321</v>
      </c>
      <c r="P12" s="227">
        <f t="shared" si="1"/>
        <v>92209</v>
      </c>
      <c r="Q12" s="24"/>
      <c r="R12" s="33"/>
      <c r="S12" s="34"/>
      <c r="T12" s="34"/>
      <c r="U12" s="34"/>
      <c r="V12" s="34"/>
      <c r="W12" s="34"/>
      <c r="X12" s="35"/>
      <c r="Y12" s="35"/>
      <c r="Z12" s="35"/>
      <c r="AA12" s="35"/>
      <c r="AB12" s="35"/>
      <c r="AC12" s="35"/>
      <c r="AD12" s="29"/>
      <c r="AE12" s="29"/>
      <c r="AF12" s="30"/>
      <c r="AG12" s="30"/>
      <c r="AH12" s="30"/>
      <c r="AI12" s="30"/>
      <c r="AJ12" s="30"/>
      <c r="AK12" s="30"/>
      <c r="AQ12" s="32"/>
    </row>
    <row r="13" spans="1:43" s="31" customFormat="1" ht="18.75" customHeight="1" thickBot="1">
      <c r="A13" s="989"/>
      <c r="B13" s="1000" t="s">
        <v>201</v>
      </c>
      <c r="C13" s="1001"/>
      <c r="D13" s="254">
        <v>137976</v>
      </c>
      <c r="E13" s="764" t="s">
        <v>143</v>
      </c>
      <c r="F13" s="225">
        <v>4675</v>
      </c>
      <c r="G13" s="225">
        <v>202</v>
      </c>
      <c r="H13" s="225">
        <v>13</v>
      </c>
      <c r="I13" s="255">
        <v>2689</v>
      </c>
      <c r="J13" s="256">
        <f t="shared" si="0"/>
        <v>145555</v>
      </c>
      <c r="K13" s="254">
        <v>1607</v>
      </c>
      <c r="L13" s="225">
        <v>61923</v>
      </c>
      <c r="M13" s="257">
        <v>26641</v>
      </c>
      <c r="N13" s="254">
        <v>1071</v>
      </c>
      <c r="O13" s="257">
        <v>1322</v>
      </c>
      <c r="P13" s="258">
        <f t="shared" si="1"/>
        <v>92564</v>
      </c>
      <c r="Q13" s="24"/>
      <c r="R13" s="33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29"/>
      <c r="AE13" s="29"/>
      <c r="AF13" s="30"/>
      <c r="AG13" s="30"/>
      <c r="AH13" s="30"/>
      <c r="AI13" s="30"/>
      <c r="AJ13" s="30"/>
      <c r="AK13" s="30"/>
      <c r="AQ13" s="32"/>
    </row>
    <row r="14" spans="1:43" s="31" customFormat="1" ht="18.75" customHeight="1">
      <c r="A14" s="996">
        <v>2009</v>
      </c>
      <c r="B14" s="991" t="s">
        <v>165</v>
      </c>
      <c r="C14" s="992"/>
      <c r="D14" s="63">
        <v>130423</v>
      </c>
      <c r="E14" s="762" t="s">
        <v>143</v>
      </c>
      <c r="F14" s="64">
        <v>4742</v>
      </c>
      <c r="G14" s="64">
        <v>225</v>
      </c>
      <c r="H14" s="64">
        <v>13</v>
      </c>
      <c r="I14" s="65">
        <v>2613</v>
      </c>
      <c r="J14" s="399">
        <f t="shared" si="0"/>
        <v>138016</v>
      </c>
      <c r="K14" s="63">
        <v>1605</v>
      </c>
      <c r="L14" s="64">
        <f>62159+19</f>
        <v>62178</v>
      </c>
      <c r="M14" s="65">
        <f>26673+27</f>
        <v>26700</v>
      </c>
      <c r="N14" s="63">
        <v>1068</v>
      </c>
      <c r="O14" s="65">
        <v>1324</v>
      </c>
      <c r="P14" s="226">
        <f t="shared" si="1"/>
        <v>92875</v>
      </c>
      <c r="Q14" s="24"/>
      <c r="R14" s="33"/>
      <c r="S14" s="34"/>
      <c r="T14" s="34"/>
      <c r="U14" s="34"/>
      <c r="V14" s="34"/>
      <c r="W14" s="34"/>
      <c r="X14" s="35"/>
      <c r="Y14" s="35"/>
      <c r="Z14" s="35"/>
      <c r="AA14" s="35"/>
      <c r="AB14" s="35"/>
      <c r="AC14" s="35"/>
      <c r="AD14" s="29"/>
      <c r="AE14" s="29"/>
      <c r="AF14" s="30"/>
      <c r="AG14" s="30"/>
      <c r="AH14" s="30"/>
      <c r="AI14" s="30"/>
      <c r="AJ14" s="30"/>
      <c r="AK14" s="30"/>
      <c r="AQ14" s="32"/>
    </row>
    <row r="15" spans="1:43" s="31" customFormat="1" ht="18.75" customHeight="1">
      <c r="A15" s="997"/>
      <c r="B15" s="984" t="s">
        <v>166</v>
      </c>
      <c r="C15" s="985"/>
      <c r="D15" s="21">
        <v>127990</v>
      </c>
      <c r="E15" s="763" t="s">
        <v>143</v>
      </c>
      <c r="F15" s="22">
        <v>4617</v>
      </c>
      <c r="G15" s="22">
        <v>0</v>
      </c>
      <c r="H15" s="22">
        <v>13</v>
      </c>
      <c r="I15" s="23">
        <v>2493</v>
      </c>
      <c r="J15" s="400">
        <f t="shared" si="0"/>
        <v>135113</v>
      </c>
      <c r="K15" s="21">
        <v>1609</v>
      </c>
      <c r="L15" s="22">
        <v>62433</v>
      </c>
      <c r="M15" s="23">
        <f>26775+26</f>
        <v>26801</v>
      </c>
      <c r="N15" s="21">
        <v>1069</v>
      </c>
      <c r="O15" s="23">
        <v>1320</v>
      </c>
      <c r="P15" s="227">
        <f t="shared" si="1"/>
        <v>93232</v>
      </c>
      <c r="Q15" s="24"/>
      <c r="R15" s="33"/>
      <c r="S15" s="34"/>
      <c r="T15" s="34"/>
      <c r="U15" s="34"/>
      <c r="V15" s="34"/>
      <c r="W15" s="34"/>
      <c r="X15" s="35"/>
      <c r="Y15" s="35"/>
      <c r="Z15" s="35"/>
      <c r="AA15" s="35"/>
      <c r="AB15" s="35"/>
      <c r="AC15" s="35"/>
      <c r="AD15" s="29"/>
      <c r="AE15" s="29"/>
      <c r="AF15" s="30"/>
      <c r="AG15" s="30"/>
      <c r="AH15" s="30"/>
      <c r="AI15" s="30"/>
      <c r="AJ15" s="30"/>
      <c r="AK15" s="30"/>
      <c r="AQ15" s="32"/>
    </row>
    <row r="16" spans="1:43" s="31" customFormat="1" ht="18.75" customHeight="1">
      <c r="A16" s="997"/>
      <c r="B16" s="984" t="s">
        <v>167</v>
      </c>
      <c r="C16" s="985"/>
      <c r="D16" s="21">
        <v>128754</v>
      </c>
      <c r="E16" s="763" t="s">
        <v>143</v>
      </c>
      <c r="F16" s="22">
        <v>3948</v>
      </c>
      <c r="G16" s="22">
        <v>0</v>
      </c>
      <c r="H16" s="22">
        <v>13</v>
      </c>
      <c r="I16" s="23">
        <v>2413</v>
      </c>
      <c r="J16" s="400">
        <f t="shared" si="0"/>
        <v>135128</v>
      </c>
      <c r="K16" s="21">
        <v>1609</v>
      </c>
      <c r="L16" s="22">
        <v>62645</v>
      </c>
      <c r="M16" s="23">
        <v>26903</v>
      </c>
      <c r="N16" s="21">
        <v>1070</v>
      </c>
      <c r="O16" s="23">
        <v>1327</v>
      </c>
      <c r="P16" s="227">
        <f t="shared" si="1"/>
        <v>93554</v>
      </c>
      <c r="Q16" s="24"/>
      <c r="R16" s="33"/>
      <c r="S16" s="34"/>
      <c r="T16" s="34"/>
      <c r="U16" s="34"/>
      <c r="V16" s="34"/>
      <c r="W16" s="34"/>
      <c r="X16" s="35"/>
      <c r="Y16" s="35"/>
      <c r="Z16" s="35"/>
      <c r="AA16" s="35"/>
      <c r="AB16" s="35"/>
      <c r="AC16" s="35"/>
      <c r="AD16" s="29"/>
      <c r="AE16" s="29"/>
      <c r="AF16" s="30"/>
      <c r="AG16" s="30"/>
      <c r="AH16" s="30"/>
      <c r="AI16" s="30"/>
      <c r="AJ16" s="30"/>
      <c r="AK16" s="30"/>
      <c r="AQ16" s="32"/>
    </row>
    <row r="17" spans="1:43" s="31" customFormat="1" ht="18.75" customHeight="1">
      <c r="A17" s="997"/>
      <c r="B17" s="984" t="s">
        <v>168</v>
      </c>
      <c r="C17" s="985"/>
      <c r="D17" s="21">
        <v>130905</v>
      </c>
      <c r="E17" s="763" t="s">
        <v>143</v>
      </c>
      <c r="F17" s="22">
        <v>4473</v>
      </c>
      <c r="G17" s="22">
        <v>0</v>
      </c>
      <c r="H17" s="22">
        <v>13</v>
      </c>
      <c r="I17" s="23">
        <v>2421</v>
      </c>
      <c r="J17" s="400">
        <f t="shared" si="0"/>
        <v>137812</v>
      </c>
      <c r="K17" s="21">
        <v>1603</v>
      </c>
      <c r="L17" s="22">
        <v>62885</v>
      </c>
      <c r="M17" s="23">
        <v>26992</v>
      </c>
      <c r="N17" s="21">
        <v>1070</v>
      </c>
      <c r="O17" s="23">
        <v>1329</v>
      </c>
      <c r="P17" s="227">
        <f t="shared" si="1"/>
        <v>93879</v>
      </c>
      <c r="Q17" s="24"/>
      <c r="R17" s="33"/>
      <c r="S17" s="34"/>
      <c r="T17" s="34"/>
      <c r="U17" s="34"/>
      <c r="V17" s="34"/>
      <c r="W17" s="34"/>
      <c r="X17" s="35"/>
      <c r="Y17" s="35"/>
      <c r="Z17" s="35"/>
      <c r="AA17" s="35"/>
      <c r="AB17" s="35"/>
      <c r="AC17" s="35"/>
      <c r="AD17" s="29"/>
      <c r="AE17" s="29"/>
      <c r="AF17" s="30"/>
      <c r="AG17" s="30"/>
      <c r="AH17" s="30"/>
      <c r="AI17" s="30"/>
      <c r="AJ17" s="30"/>
      <c r="AK17" s="30"/>
      <c r="AQ17" s="32"/>
    </row>
    <row r="18" spans="1:43" s="31" customFormat="1" ht="18.75" customHeight="1">
      <c r="A18" s="997"/>
      <c r="B18" s="984" t="s">
        <v>27</v>
      </c>
      <c r="C18" s="985"/>
      <c r="D18" s="21">
        <v>135623</v>
      </c>
      <c r="E18" s="763" t="s">
        <v>143</v>
      </c>
      <c r="F18" s="22">
        <v>4569</v>
      </c>
      <c r="G18" s="22">
        <v>0</v>
      </c>
      <c r="H18" s="22">
        <v>13</v>
      </c>
      <c r="I18" s="23">
        <v>2262</v>
      </c>
      <c r="J18" s="400">
        <f t="shared" si="0"/>
        <v>142467</v>
      </c>
      <c r="K18" s="21">
        <v>1599</v>
      </c>
      <c r="L18" s="22">
        <v>63126</v>
      </c>
      <c r="M18" s="23">
        <v>26957</v>
      </c>
      <c r="N18" s="21">
        <v>1073</v>
      </c>
      <c r="O18" s="23">
        <v>1313</v>
      </c>
      <c r="P18" s="227">
        <f t="shared" si="1"/>
        <v>94068</v>
      </c>
      <c r="Q18" s="24"/>
      <c r="R18" s="33"/>
      <c r="S18" s="34"/>
      <c r="T18" s="34"/>
      <c r="U18" s="34"/>
      <c r="V18" s="34"/>
      <c r="W18" s="34"/>
      <c r="X18" s="35"/>
      <c r="Y18" s="35"/>
      <c r="Z18" s="35"/>
      <c r="AA18" s="35"/>
      <c r="AB18" s="35"/>
      <c r="AC18" s="35"/>
      <c r="AD18" s="29"/>
      <c r="AE18" s="29"/>
      <c r="AF18" s="30"/>
      <c r="AG18" s="30"/>
      <c r="AH18" s="30"/>
      <c r="AI18" s="30"/>
      <c r="AJ18" s="30"/>
      <c r="AK18" s="30"/>
      <c r="AQ18" s="32"/>
    </row>
    <row r="19" spans="1:43" s="31" customFormat="1" ht="18.75" customHeight="1">
      <c r="A19" s="997"/>
      <c r="B19" s="984" t="s">
        <v>29</v>
      </c>
      <c r="C19" s="985"/>
      <c r="D19" s="21">
        <v>138791</v>
      </c>
      <c r="E19" s="763" t="s">
        <v>143</v>
      </c>
      <c r="F19" s="22">
        <v>5463</v>
      </c>
      <c r="G19" s="22">
        <v>11865</v>
      </c>
      <c r="H19" s="22">
        <v>13</v>
      </c>
      <c r="I19" s="23">
        <v>2254</v>
      </c>
      <c r="J19" s="400">
        <f t="shared" si="0"/>
        <v>158386</v>
      </c>
      <c r="K19" s="21">
        <v>1605</v>
      </c>
      <c r="L19" s="22">
        <v>63368</v>
      </c>
      <c r="M19" s="23">
        <v>27037</v>
      </c>
      <c r="N19" s="21">
        <v>1075</v>
      </c>
      <c r="O19" s="23">
        <v>1312</v>
      </c>
      <c r="P19" s="227">
        <f t="shared" si="1"/>
        <v>94397</v>
      </c>
      <c r="Q19" s="24"/>
      <c r="R19" s="33"/>
      <c r="S19" s="34"/>
      <c r="T19" s="34"/>
      <c r="U19" s="34"/>
      <c r="V19" s="34"/>
      <c r="W19" s="34"/>
      <c r="X19" s="35"/>
      <c r="Y19" s="35"/>
      <c r="Z19" s="35"/>
      <c r="AA19" s="35"/>
      <c r="AB19" s="35"/>
      <c r="AC19" s="35"/>
      <c r="AD19" s="29"/>
      <c r="AE19" s="29"/>
      <c r="AF19" s="30"/>
      <c r="AG19" s="30"/>
      <c r="AH19" s="30"/>
      <c r="AI19" s="30"/>
      <c r="AJ19" s="30"/>
      <c r="AK19" s="30"/>
      <c r="AQ19" s="32"/>
    </row>
    <row r="20" spans="1:43" s="31" customFormat="1" ht="18.75" customHeight="1">
      <c r="A20" s="997"/>
      <c r="B20" s="984" t="s">
        <v>30</v>
      </c>
      <c r="C20" s="985"/>
      <c r="D20" s="21">
        <v>142304</v>
      </c>
      <c r="E20" s="763" t="s">
        <v>143</v>
      </c>
      <c r="F20" s="22">
        <v>3957</v>
      </c>
      <c r="G20" s="22">
        <v>0</v>
      </c>
      <c r="H20" s="22">
        <v>13</v>
      </c>
      <c r="I20" s="23">
        <v>2188</v>
      </c>
      <c r="J20" s="400">
        <f t="shared" si="0"/>
        <v>148462</v>
      </c>
      <c r="K20" s="21">
        <v>1604</v>
      </c>
      <c r="L20" s="22">
        <v>63602</v>
      </c>
      <c r="M20" s="23">
        <v>27165</v>
      </c>
      <c r="N20" s="21">
        <v>1076</v>
      </c>
      <c r="O20" s="23">
        <v>1310</v>
      </c>
      <c r="P20" s="227">
        <f t="shared" si="1"/>
        <v>94757</v>
      </c>
      <c r="Q20" s="24"/>
      <c r="R20" s="33"/>
      <c r="S20" s="34"/>
      <c r="T20" s="34"/>
      <c r="U20" s="34"/>
      <c r="V20" s="34"/>
      <c r="W20" s="34"/>
      <c r="X20" s="35"/>
      <c r="Y20" s="35"/>
      <c r="Z20" s="35"/>
      <c r="AA20" s="35"/>
      <c r="AB20" s="35"/>
      <c r="AC20" s="35"/>
      <c r="AD20" s="29"/>
      <c r="AE20" s="29"/>
      <c r="AF20" s="30"/>
      <c r="AG20" s="30"/>
      <c r="AH20" s="30"/>
      <c r="AI20" s="30"/>
      <c r="AJ20" s="30"/>
      <c r="AK20" s="30"/>
      <c r="AQ20" s="32"/>
    </row>
    <row r="21" spans="1:43" s="31" customFormat="1" ht="18.75" customHeight="1">
      <c r="A21" s="997"/>
      <c r="B21" s="984" t="s">
        <v>31</v>
      </c>
      <c r="C21" s="985"/>
      <c r="D21" s="307">
        <v>141745</v>
      </c>
      <c r="E21" s="765" t="s">
        <v>143</v>
      </c>
      <c r="F21" s="305">
        <v>3501</v>
      </c>
      <c r="G21" s="22">
        <v>0</v>
      </c>
      <c r="H21" s="305">
        <v>13</v>
      </c>
      <c r="I21" s="308">
        <v>2188</v>
      </c>
      <c r="J21" s="400">
        <f t="shared" si="0"/>
        <v>147447</v>
      </c>
      <c r="K21" s="21">
        <v>1612</v>
      </c>
      <c r="L21" s="22">
        <v>63900</v>
      </c>
      <c r="M21" s="23">
        <v>27254</v>
      </c>
      <c r="N21" s="21">
        <v>1079</v>
      </c>
      <c r="O21" s="23">
        <v>1307</v>
      </c>
      <c r="P21" s="227">
        <f aca="true" t="shared" si="2" ref="P21:P39">SUM(K21:O21)</f>
        <v>95152</v>
      </c>
      <c r="Q21" s="24"/>
      <c r="R21" s="33"/>
      <c r="S21" s="34"/>
      <c r="T21" s="34"/>
      <c r="U21" s="34"/>
      <c r="V21" s="34"/>
      <c r="W21" s="34"/>
      <c r="X21" s="35"/>
      <c r="Y21" s="35"/>
      <c r="Z21" s="35"/>
      <c r="AA21" s="35"/>
      <c r="AB21" s="35"/>
      <c r="AC21" s="35"/>
      <c r="AD21" s="29"/>
      <c r="AE21" s="29"/>
      <c r="AF21" s="30"/>
      <c r="AG21" s="30"/>
      <c r="AH21" s="30"/>
      <c r="AI21" s="30"/>
      <c r="AJ21" s="30"/>
      <c r="AK21" s="30"/>
      <c r="AQ21" s="32"/>
    </row>
    <row r="22" spans="1:43" s="31" customFormat="1" ht="18.75" customHeight="1">
      <c r="A22" s="997"/>
      <c r="B22" s="984" t="s">
        <v>32</v>
      </c>
      <c r="C22" s="985"/>
      <c r="D22" s="309">
        <v>140511</v>
      </c>
      <c r="E22" s="766" t="s">
        <v>143</v>
      </c>
      <c r="F22" s="306">
        <v>4100</v>
      </c>
      <c r="G22" s="22">
        <v>0</v>
      </c>
      <c r="H22" s="306">
        <v>12.934678618804519</v>
      </c>
      <c r="I22" s="310">
        <v>918</v>
      </c>
      <c r="J22" s="400">
        <f t="shared" si="0"/>
        <v>145541.9346786188</v>
      </c>
      <c r="K22" s="21">
        <v>1613</v>
      </c>
      <c r="L22" s="22">
        <v>64091</v>
      </c>
      <c r="M22" s="23">
        <v>27383</v>
      </c>
      <c r="N22" s="21">
        <v>1079</v>
      </c>
      <c r="O22" s="23">
        <v>1300</v>
      </c>
      <c r="P22" s="227">
        <f t="shared" si="2"/>
        <v>95466</v>
      </c>
      <c r="Q22" s="24"/>
      <c r="R22" s="33"/>
      <c r="S22" s="34"/>
      <c r="T22" s="34"/>
      <c r="U22" s="34"/>
      <c r="V22" s="34"/>
      <c r="W22" s="34"/>
      <c r="X22" s="35"/>
      <c r="Y22" s="35"/>
      <c r="Z22" s="35"/>
      <c r="AA22" s="35"/>
      <c r="AB22" s="35"/>
      <c r="AC22" s="35"/>
      <c r="AD22" s="29"/>
      <c r="AE22" s="29"/>
      <c r="AF22" s="30"/>
      <c r="AG22" s="30"/>
      <c r="AH22" s="30"/>
      <c r="AI22" s="30"/>
      <c r="AJ22" s="30"/>
      <c r="AK22" s="30"/>
      <c r="AQ22" s="32"/>
    </row>
    <row r="23" spans="1:43" s="31" customFormat="1" ht="18.75" customHeight="1">
      <c r="A23" s="997"/>
      <c r="B23" s="984" t="s">
        <v>43</v>
      </c>
      <c r="C23" s="985"/>
      <c r="D23" s="397">
        <v>142982</v>
      </c>
      <c r="E23" s="767" t="s">
        <v>143</v>
      </c>
      <c r="F23" s="396">
        <v>6776</v>
      </c>
      <c r="G23" s="22">
        <v>0</v>
      </c>
      <c r="H23" s="396">
        <v>12.804035856413556</v>
      </c>
      <c r="I23" s="398">
        <v>863</v>
      </c>
      <c r="J23" s="400">
        <f t="shared" si="0"/>
        <v>150633.80403585642</v>
      </c>
      <c r="K23" s="21">
        <v>1625</v>
      </c>
      <c r="L23" s="22">
        <v>64324</v>
      </c>
      <c r="M23" s="23">
        <v>27496</v>
      </c>
      <c r="N23" s="21">
        <v>1082</v>
      </c>
      <c r="O23" s="23">
        <v>1323</v>
      </c>
      <c r="P23" s="227">
        <f t="shared" si="2"/>
        <v>95850</v>
      </c>
      <c r="Q23" s="24"/>
      <c r="R23" s="33"/>
      <c r="S23" s="34"/>
      <c r="T23" s="34"/>
      <c r="U23" s="34"/>
      <c r="V23" s="34"/>
      <c r="W23" s="34"/>
      <c r="X23" s="35"/>
      <c r="Y23" s="35"/>
      <c r="Z23" s="35"/>
      <c r="AA23" s="35"/>
      <c r="AB23" s="35"/>
      <c r="AC23" s="35"/>
      <c r="AD23" s="29"/>
      <c r="AE23" s="29"/>
      <c r="AF23" s="30"/>
      <c r="AG23" s="30"/>
      <c r="AH23" s="30"/>
      <c r="AI23" s="30"/>
      <c r="AJ23" s="30"/>
      <c r="AK23" s="30"/>
      <c r="AQ23" s="32"/>
    </row>
    <row r="24" spans="1:43" s="31" customFormat="1" ht="18.75" customHeight="1">
      <c r="A24" s="997"/>
      <c r="B24" s="984" t="s">
        <v>49</v>
      </c>
      <c r="C24" s="985"/>
      <c r="D24" s="397">
        <v>142616</v>
      </c>
      <c r="E24" s="767" t="s">
        <v>143</v>
      </c>
      <c r="F24" s="396">
        <v>6236</v>
      </c>
      <c r="G24" s="22">
        <v>0</v>
      </c>
      <c r="H24" s="396">
        <v>13</v>
      </c>
      <c r="I24" s="398">
        <v>814</v>
      </c>
      <c r="J24" s="400">
        <f t="shared" si="0"/>
        <v>149679</v>
      </c>
      <c r="K24" s="21">
        <v>1623</v>
      </c>
      <c r="L24" s="22">
        <v>64430</v>
      </c>
      <c r="M24" s="23">
        <v>27629</v>
      </c>
      <c r="N24" s="21">
        <v>1084</v>
      </c>
      <c r="O24" s="23">
        <v>1331</v>
      </c>
      <c r="P24" s="227">
        <f t="shared" si="2"/>
        <v>96097</v>
      </c>
      <c r="Q24" s="24"/>
      <c r="R24" s="33"/>
      <c r="S24" s="34"/>
      <c r="T24" s="34"/>
      <c r="U24" s="34"/>
      <c r="V24" s="34"/>
      <c r="W24" s="34"/>
      <c r="X24" s="35"/>
      <c r="Y24" s="35"/>
      <c r="Z24" s="35"/>
      <c r="AA24" s="35"/>
      <c r="AB24" s="35"/>
      <c r="AC24" s="35"/>
      <c r="AD24" s="29"/>
      <c r="AE24" s="29"/>
      <c r="AF24" s="30"/>
      <c r="AG24" s="30"/>
      <c r="AH24" s="30"/>
      <c r="AI24" s="30"/>
      <c r="AJ24" s="30"/>
      <c r="AK24" s="30"/>
      <c r="AQ24" s="32"/>
    </row>
    <row r="25" spans="1:43" s="31" customFormat="1" ht="18.75" customHeight="1" thickBot="1">
      <c r="A25" s="999"/>
      <c r="B25" s="1000" t="s">
        <v>201</v>
      </c>
      <c r="C25" s="1001"/>
      <c r="D25" s="403">
        <v>142714</v>
      </c>
      <c r="E25" s="768" t="s">
        <v>143</v>
      </c>
      <c r="F25" s="404">
        <v>6061</v>
      </c>
      <c r="G25" s="225">
        <v>0</v>
      </c>
      <c r="H25" s="404">
        <v>12</v>
      </c>
      <c r="I25" s="405">
        <v>777</v>
      </c>
      <c r="J25" s="402">
        <f t="shared" si="0"/>
        <v>149564</v>
      </c>
      <c r="K25" s="254">
        <v>1642</v>
      </c>
      <c r="L25" s="225">
        <v>64539</v>
      </c>
      <c r="M25" s="257">
        <v>27802</v>
      </c>
      <c r="N25" s="254">
        <v>1087</v>
      </c>
      <c r="O25" s="257">
        <v>1348</v>
      </c>
      <c r="P25" s="258">
        <f t="shared" si="2"/>
        <v>96418</v>
      </c>
      <c r="Q25" s="24"/>
      <c r="R25" s="33"/>
      <c r="S25" s="34"/>
      <c r="T25" s="34"/>
      <c r="U25" s="34"/>
      <c r="V25" s="34"/>
      <c r="W25" s="34"/>
      <c r="X25" s="35"/>
      <c r="Y25" s="35"/>
      <c r="Z25" s="35"/>
      <c r="AA25" s="35"/>
      <c r="AB25" s="35"/>
      <c r="AC25" s="35"/>
      <c r="AD25" s="29"/>
      <c r="AE25" s="29"/>
      <c r="AF25" s="30"/>
      <c r="AG25" s="30"/>
      <c r="AH25" s="30"/>
      <c r="AI25" s="30"/>
      <c r="AJ25" s="30"/>
      <c r="AK25" s="30"/>
      <c r="AQ25" s="32"/>
    </row>
    <row r="26" spans="1:43" s="31" customFormat="1" ht="18.75" customHeight="1">
      <c r="A26" s="996">
        <v>2010</v>
      </c>
      <c r="B26" s="991" t="s">
        <v>165</v>
      </c>
      <c r="C26" s="992"/>
      <c r="D26" s="490">
        <v>139045</v>
      </c>
      <c r="E26" s="769" t="s">
        <v>143</v>
      </c>
      <c r="F26" s="401">
        <v>6215</v>
      </c>
      <c r="G26" s="64">
        <v>0</v>
      </c>
      <c r="H26" s="401">
        <v>12</v>
      </c>
      <c r="I26" s="491">
        <v>435</v>
      </c>
      <c r="J26" s="399">
        <f t="shared" si="0"/>
        <v>145707</v>
      </c>
      <c r="K26" s="63">
        <v>1611</v>
      </c>
      <c r="L26" s="64">
        <v>64857</v>
      </c>
      <c r="M26" s="65">
        <v>27880</v>
      </c>
      <c r="N26" s="63">
        <v>1088</v>
      </c>
      <c r="O26" s="65">
        <v>1344</v>
      </c>
      <c r="P26" s="226">
        <f t="shared" si="2"/>
        <v>96780</v>
      </c>
      <c r="Q26" s="24"/>
      <c r="R26" s="33"/>
      <c r="S26" s="34"/>
      <c r="T26" s="34"/>
      <c r="U26" s="34"/>
      <c r="V26" s="34"/>
      <c r="W26" s="34"/>
      <c r="X26" s="35"/>
      <c r="Y26" s="35"/>
      <c r="Z26" s="35"/>
      <c r="AA26" s="35"/>
      <c r="AB26" s="35"/>
      <c r="AC26" s="35"/>
      <c r="AD26" s="29"/>
      <c r="AE26" s="29"/>
      <c r="AF26" s="30"/>
      <c r="AG26" s="30"/>
      <c r="AH26" s="30"/>
      <c r="AI26" s="30"/>
      <c r="AJ26" s="30"/>
      <c r="AK26" s="30"/>
      <c r="AQ26" s="32"/>
    </row>
    <row r="27" spans="1:43" s="31" customFormat="1" ht="18.75" customHeight="1">
      <c r="A27" s="997"/>
      <c r="B27" s="984" t="s">
        <v>166</v>
      </c>
      <c r="C27" s="985"/>
      <c r="D27" s="397">
        <v>139000</v>
      </c>
      <c r="E27" s="767" t="s">
        <v>143</v>
      </c>
      <c r="F27" s="396">
        <v>6183</v>
      </c>
      <c r="G27" s="22">
        <v>0</v>
      </c>
      <c r="H27" s="396">
        <v>12</v>
      </c>
      <c r="I27" s="398">
        <v>426</v>
      </c>
      <c r="J27" s="400">
        <f t="shared" si="0"/>
        <v>145621</v>
      </c>
      <c r="K27" s="21">
        <v>1612</v>
      </c>
      <c r="L27" s="22">
        <v>65144</v>
      </c>
      <c r="M27" s="23">
        <v>27851</v>
      </c>
      <c r="N27" s="21">
        <v>1086</v>
      </c>
      <c r="O27" s="23">
        <v>1346</v>
      </c>
      <c r="P27" s="227">
        <f t="shared" si="2"/>
        <v>97039</v>
      </c>
      <c r="Q27" s="24"/>
      <c r="R27" s="33"/>
      <c r="S27" s="34"/>
      <c r="T27" s="34"/>
      <c r="U27" s="34"/>
      <c r="V27" s="34"/>
      <c r="W27" s="34"/>
      <c r="X27" s="35"/>
      <c r="Y27" s="35"/>
      <c r="Z27" s="35"/>
      <c r="AA27" s="35"/>
      <c r="AB27" s="35"/>
      <c r="AC27" s="35"/>
      <c r="AD27" s="29"/>
      <c r="AE27" s="29"/>
      <c r="AF27" s="30"/>
      <c r="AG27" s="30"/>
      <c r="AH27" s="30"/>
      <c r="AI27" s="30"/>
      <c r="AJ27" s="30"/>
      <c r="AK27" s="30"/>
      <c r="AQ27" s="32"/>
    </row>
    <row r="28" spans="1:43" s="31" customFormat="1" ht="18.75" customHeight="1">
      <c r="A28" s="997"/>
      <c r="B28" s="984" t="s">
        <v>167</v>
      </c>
      <c r="C28" s="985"/>
      <c r="D28" s="397">
        <v>143532</v>
      </c>
      <c r="E28" s="767" t="s">
        <v>143</v>
      </c>
      <c r="F28" s="396">
        <v>6225</v>
      </c>
      <c r="G28" s="22">
        <v>0</v>
      </c>
      <c r="H28" s="396">
        <v>12.094834929909556</v>
      </c>
      <c r="I28" s="398">
        <v>426</v>
      </c>
      <c r="J28" s="400">
        <f t="shared" si="0"/>
        <v>150195.0948349299</v>
      </c>
      <c r="K28" s="21">
        <v>1618</v>
      </c>
      <c r="L28" s="22">
        <v>65454</v>
      </c>
      <c r="M28" s="23">
        <v>28142</v>
      </c>
      <c r="N28" s="21">
        <v>1088</v>
      </c>
      <c r="O28" s="23">
        <v>1346</v>
      </c>
      <c r="P28" s="227">
        <f t="shared" si="2"/>
        <v>97648</v>
      </c>
      <c r="Q28" s="24"/>
      <c r="R28" s="33"/>
      <c r="S28" s="34"/>
      <c r="T28" s="34"/>
      <c r="U28" s="34"/>
      <c r="V28" s="34"/>
      <c r="W28" s="34"/>
      <c r="X28" s="35"/>
      <c r="Y28" s="35"/>
      <c r="Z28" s="35"/>
      <c r="AA28" s="35"/>
      <c r="AB28" s="35"/>
      <c r="AC28" s="35"/>
      <c r="AD28" s="29"/>
      <c r="AE28" s="29"/>
      <c r="AF28" s="30"/>
      <c r="AG28" s="30"/>
      <c r="AH28" s="30"/>
      <c r="AI28" s="30"/>
      <c r="AJ28" s="30"/>
      <c r="AK28" s="30"/>
      <c r="AQ28" s="32"/>
    </row>
    <row r="29" spans="1:43" s="31" customFormat="1" ht="18.75" customHeight="1">
      <c r="A29" s="997"/>
      <c r="B29" s="984" t="s">
        <v>168</v>
      </c>
      <c r="C29" s="985"/>
      <c r="D29" s="397">
        <v>148048</v>
      </c>
      <c r="E29" s="767" t="s">
        <v>143</v>
      </c>
      <c r="F29" s="396">
        <v>6534</v>
      </c>
      <c r="G29" s="22">
        <v>0</v>
      </c>
      <c r="H29" s="396">
        <v>11.949696910750642</v>
      </c>
      <c r="I29" s="398">
        <v>413</v>
      </c>
      <c r="J29" s="400">
        <f t="shared" si="0"/>
        <v>155006.94969691074</v>
      </c>
      <c r="K29" s="21">
        <v>1623</v>
      </c>
      <c r="L29" s="22">
        <v>65995</v>
      </c>
      <c r="M29" s="23">
        <v>28117</v>
      </c>
      <c r="N29" s="21">
        <v>1089</v>
      </c>
      <c r="O29" s="23">
        <v>1366</v>
      </c>
      <c r="P29" s="227">
        <f t="shared" si="2"/>
        <v>98190</v>
      </c>
      <c r="Q29" s="24"/>
      <c r="R29" s="33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29"/>
      <c r="AE29" s="29"/>
      <c r="AF29" s="30"/>
      <c r="AG29" s="30"/>
      <c r="AH29" s="30"/>
      <c r="AI29" s="30"/>
      <c r="AJ29" s="30"/>
      <c r="AK29" s="30"/>
      <c r="AQ29" s="32"/>
    </row>
    <row r="30" spans="1:43" s="31" customFormat="1" ht="18.75" customHeight="1">
      <c r="A30" s="997"/>
      <c r="B30" s="984" t="s">
        <v>27</v>
      </c>
      <c r="C30" s="985"/>
      <c r="D30" s="397">
        <v>151407</v>
      </c>
      <c r="E30" s="767" t="s">
        <v>143</v>
      </c>
      <c r="F30" s="396">
        <v>6095</v>
      </c>
      <c r="G30" s="22">
        <v>0</v>
      </c>
      <c r="H30" s="396">
        <v>12</v>
      </c>
      <c r="I30" s="398">
        <v>386</v>
      </c>
      <c r="J30" s="400">
        <f t="shared" si="0"/>
        <v>157900</v>
      </c>
      <c r="K30" s="21">
        <v>1627</v>
      </c>
      <c r="L30" s="22">
        <v>65961</v>
      </c>
      <c r="M30" s="23">
        <v>28085</v>
      </c>
      <c r="N30" s="21">
        <v>1095</v>
      </c>
      <c r="O30" s="23">
        <v>1356</v>
      </c>
      <c r="P30" s="227">
        <f t="shared" si="2"/>
        <v>98124</v>
      </c>
      <c r="Q30" s="24"/>
      <c r="R30" s="33"/>
      <c r="S30" s="34"/>
      <c r="T30" s="34"/>
      <c r="U30" s="34"/>
      <c r="V30" s="34"/>
      <c r="W30" s="34"/>
      <c r="X30" s="35"/>
      <c r="Y30" s="35"/>
      <c r="Z30" s="35"/>
      <c r="AA30" s="35"/>
      <c r="AB30" s="35"/>
      <c r="AC30" s="35"/>
      <c r="AD30" s="29"/>
      <c r="AE30" s="29"/>
      <c r="AF30" s="30"/>
      <c r="AG30" s="30"/>
      <c r="AH30" s="30"/>
      <c r="AI30" s="30"/>
      <c r="AJ30" s="30"/>
      <c r="AK30" s="30"/>
      <c r="AQ30" s="32"/>
    </row>
    <row r="31" spans="1:43" s="31" customFormat="1" ht="18.75" customHeight="1">
      <c r="A31" s="997"/>
      <c r="B31" s="984" t="s">
        <v>29</v>
      </c>
      <c r="C31" s="985"/>
      <c r="D31" s="397">
        <v>155452</v>
      </c>
      <c r="E31" s="767" t="s">
        <v>143</v>
      </c>
      <c r="F31" s="396">
        <v>5849</v>
      </c>
      <c r="G31" s="22">
        <v>0</v>
      </c>
      <c r="H31" s="396">
        <v>12</v>
      </c>
      <c r="I31" s="398">
        <v>386</v>
      </c>
      <c r="J31" s="400">
        <f t="shared" si="0"/>
        <v>161699</v>
      </c>
      <c r="K31" s="21">
        <v>1623</v>
      </c>
      <c r="L31" s="22">
        <v>66183</v>
      </c>
      <c r="M31" s="23">
        <v>28186</v>
      </c>
      <c r="N31" s="21">
        <v>1096</v>
      </c>
      <c r="O31" s="23">
        <v>1369</v>
      </c>
      <c r="P31" s="227">
        <f t="shared" si="2"/>
        <v>98457</v>
      </c>
      <c r="Q31" s="24"/>
      <c r="R31" s="33"/>
      <c r="S31" s="34"/>
      <c r="T31" s="34"/>
      <c r="U31" s="34"/>
      <c r="V31" s="34"/>
      <c r="W31" s="34"/>
      <c r="X31" s="35"/>
      <c r="Y31" s="35"/>
      <c r="Z31" s="35"/>
      <c r="AA31" s="35"/>
      <c r="AB31" s="35"/>
      <c r="AC31" s="35"/>
      <c r="AD31" s="29"/>
      <c r="AE31" s="29"/>
      <c r="AF31" s="30"/>
      <c r="AG31" s="30"/>
      <c r="AH31" s="30"/>
      <c r="AI31" s="30"/>
      <c r="AJ31" s="30"/>
      <c r="AK31" s="30"/>
      <c r="AQ31" s="32"/>
    </row>
    <row r="32" spans="1:43" s="31" customFormat="1" ht="18.75" customHeight="1">
      <c r="A32" s="997"/>
      <c r="B32" s="984" t="s">
        <v>30</v>
      </c>
      <c r="C32" s="985"/>
      <c r="D32" s="397">
        <v>158267</v>
      </c>
      <c r="E32" s="767" t="s">
        <v>143</v>
      </c>
      <c r="F32" s="396">
        <v>4249</v>
      </c>
      <c r="G32" s="22">
        <v>0</v>
      </c>
      <c r="H32" s="396">
        <v>11</v>
      </c>
      <c r="I32" s="398">
        <v>113</v>
      </c>
      <c r="J32" s="400">
        <f t="shared" si="0"/>
        <v>162640</v>
      </c>
      <c r="K32" s="21">
        <v>1628</v>
      </c>
      <c r="L32" s="22">
        <v>66386</v>
      </c>
      <c r="M32" s="23">
        <v>28307</v>
      </c>
      <c r="N32" s="21">
        <v>1106</v>
      </c>
      <c r="O32" s="23">
        <v>1363</v>
      </c>
      <c r="P32" s="227">
        <f t="shared" si="2"/>
        <v>98790</v>
      </c>
      <c r="Q32" s="24"/>
      <c r="R32" s="33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29"/>
      <c r="AE32" s="29"/>
      <c r="AF32" s="30"/>
      <c r="AG32" s="30"/>
      <c r="AH32" s="30"/>
      <c r="AI32" s="30"/>
      <c r="AJ32" s="30"/>
      <c r="AK32" s="30"/>
      <c r="AQ32" s="32"/>
    </row>
    <row r="33" spans="1:43" s="31" customFormat="1" ht="18.75" customHeight="1">
      <c r="A33" s="997"/>
      <c r="B33" s="984" t="s">
        <v>31</v>
      </c>
      <c r="C33" s="985"/>
      <c r="D33" s="397">
        <v>157173</v>
      </c>
      <c r="E33" s="767" t="s">
        <v>143</v>
      </c>
      <c r="F33" s="396">
        <v>3816</v>
      </c>
      <c r="G33" s="22">
        <v>0</v>
      </c>
      <c r="H33" s="396">
        <v>11</v>
      </c>
      <c r="I33" s="398">
        <v>117</v>
      </c>
      <c r="J33" s="400">
        <f t="shared" si="0"/>
        <v>161117</v>
      </c>
      <c r="K33" s="21">
        <v>1633</v>
      </c>
      <c r="L33" s="22">
        <v>66594</v>
      </c>
      <c r="M33" s="23">
        <v>28421</v>
      </c>
      <c r="N33" s="21">
        <v>1109</v>
      </c>
      <c r="O33" s="23">
        <v>1374</v>
      </c>
      <c r="P33" s="227">
        <f t="shared" si="2"/>
        <v>99131</v>
      </c>
      <c r="Q33" s="24"/>
      <c r="R33" s="33"/>
      <c r="S33" s="34"/>
      <c r="T33" s="34"/>
      <c r="U33" s="34"/>
      <c r="V33" s="34"/>
      <c r="W33" s="34"/>
      <c r="X33" s="35"/>
      <c r="Y33" s="35"/>
      <c r="Z33" s="35"/>
      <c r="AA33" s="35"/>
      <c r="AB33" s="35"/>
      <c r="AC33" s="35"/>
      <c r="AD33" s="29"/>
      <c r="AE33" s="29"/>
      <c r="AF33" s="30"/>
      <c r="AG33" s="30"/>
      <c r="AH33" s="30"/>
      <c r="AI33" s="30"/>
      <c r="AJ33" s="30"/>
      <c r="AK33" s="30"/>
      <c r="AQ33" s="32"/>
    </row>
    <row r="34" spans="1:43" s="31" customFormat="1" ht="18.75" customHeight="1">
      <c r="A34" s="997"/>
      <c r="B34" s="984" t="s">
        <v>32</v>
      </c>
      <c r="C34" s="985"/>
      <c r="D34" s="397">
        <v>157338</v>
      </c>
      <c r="E34" s="767" t="s">
        <v>143</v>
      </c>
      <c r="F34" s="396">
        <v>5593</v>
      </c>
      <c r="G34" s="396">
        <v>0</v>
      </c>
      <c r="H34" s="396">
        <v>11.124805544368405</v>
      </c>
      <c r="I34" s="398">
        <v>119</v>
      </c>
      <c r="J34" s="400">
        <f t="shared" si="0"/>
        <v>163061.12480554436</v>
      </c>
      <c r="K34" s="21">
        <v>1638</v>
      </c>
      <c r="L34" s="22">
        <v>66784</v>
      </c>
      <c r="M34" s="23">
        <v>28498</v>
      </c>
      <c r="N34" s="312">
        <v>1108</v>
      </c>
      <c r="O34" s="390">
        <v>1371</v>
      </c>
      <c r="P34" s="227">
        <f t="shared" si="2"/>
        <v>99399</v>
      </c>
      <c r="Q34" s="24"/>
      <c r="R34" s="33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29"/>
      <c r="AE34" s="29"/>
      <c r="AF34" s="30"/>
      <c r="AG34" s="30"/>
      <c r="AH34" s="30"/>
      <c r="AI34" s="30"/>
      <c r="AJ34" s="30"/>
      <c r="AK34" s="30"/>
      <c r="AQ34" s="32"/>
    </row>
    <row r="35" spans="1:43" s="31" customFormat="1" ht="18.75" customHeight="1">
      <c r="A35" s="997"/>
      <c r="B35" s="984" t="s">
        <v>43</v>
      </c>
      <c r="C35" s="985"/>
      <c r="D35" s="397">
        <v>158566</v>
      </c>
      <c r="E35" s="767" t="s">
        <v>143</v>
      </c>
      <c r="F35" s="396">
        <v>7411</v>
      </c>
      <c r="G35" s="396">
        <v>0</v>
      </c>
      <c r="H35" s="396">
        <v>11.002432683380352</v>
      </c>
      <c r="I35" s="398">
        <v>119</v>
      </c>
      <c r="J35" s="400">
        <f t="shared" si="0"/>
        <v>166107.00243268337</v>
      </c>
      <c r="K35" s="21">
        <v>1641</v>
      </c>
      <c r="L35" s="22">
        <v>67023</v>
      </c>
      <c r="M35" s="23">
        <v>28606</v>
      </c>
      <c r="N35" s="312">
        <v>1114</v>
      </c>
      <c r="O35" s="390">
        <v>1379</v>
      </c>
      <c r="P35" s="227">
        <f t="shared" si="2"/>
        <v>99763</v>
      </c>
      <c r="Q35" s="24"/>
      <c r="R35" s="33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29"/>
      <c r="AE35" s="29"/>
      <c r="AF35" s="30"/>
      <c r="AG35" s="30"/>
      <c r="AH35" s="30"/>
      <c r="AI35" s="30"/>
      <c r="AJ35" s="30"/>
      <c r="AK35" s="30"/>
      <c r="AQ35" s="32"/>
    </row>
    <row r="36" spans="1:43" s="31" customFormat="1" ht="18.75" customHeight="1">
      <c r="A36" s="997"/>
      <c r="B36" s="984" t="s">
        <v>49</v>
      </c>
      <c r="C36" s="985"/>
      <c r="D36" s="397">
        <v>159246</v>
      </c>
      <c r="E36" s="767" t="s">
        <v>143</v>
      </c>
      <c r="F36" s="396">
        <v>6876</v>
      </c>
      <c r="G36" s="396">
        <v>0</v>
      </c>
      <c r="H36" s="396">
        <v>8.104</v>
      </c>
      <c r="I36" s="398">
        <v>23</v>
      </c>
      <c r="J36" s="400">
        <f t="shared" si="0"/>
        <v>166153.104</v>
      </c>
      <c r="K36" s="21">
        <v>1638</v>
      </c>
      <c r="L36" s="22">
        <v>67164</v>
      </c>
      <c r="M36" s="23">
        <v>28720</v>
      </c>
      <c r="N36" s="312">
        <v>1118</v>
      </c>
      <c r="O36" s="390">
        <v>1380</v>
      </c>
      <c r="P36" s="227">
        <f t="shared" si="2"/>
        <v>100020</v>
      </c>
      <c r="Q36" s="24"/>
      <c r="R36" s="33"/>
      <c r="S36" s="34"/>
      <c r="T36" s="34"/>
      <c r="U36" s="34"/>
      <c r="V36" s="34"/>
      <c r="W36" s="34"/>
      <c r="X36" s="35"/>
      <c r="Y36" s="35"/>
      <c r="Z36" s="35"/>
      <c r="AA36" s="35"/>
      <c r="AB36" s="35"/>
      <c r="AC36" s="35"/>
      <c r="AD36" s="29"/>
      <c r="AE36" s="29"/>
      <c r="AF36" s="30"/>
      <c r="AG36" s="30"/>
      <c r="AH36" s="30"/>
      <c r="AI36" s="30"/>
      <c r="AJ36" s="30"/>
      <c r="AK36" s="30"/>
      <c r="AQ36" s="32"/>
    </row>
    <row r="37" spans="1:43" s="31" customFormat="1" ht="18.75" customHeight="1" thickBot="1">
      <c r="A37" s="999"/>
      <c r="B37" s="1000" t="s">
        <v>201</v>
      </c>
      <c r="C37" s="1001"/>
      <c r="D37" s="403">
        <v>161004</v>
      </c>
      <c r="E37" s="768" t="s">
        <v>143</v>
      </c>
      <c r="F37" s="404">
        <v>6674</v>
      </c>
      <c r="G37" s="404">
        <v>14</v>
      </c>
      <c r="H37" s="404">
        <v>8</v>
      </c>
      <c r="I37" s="405">
        <v>24</v>
      </c>
      <c r="J37" s="402">
        <f t="shared" si="0"/>
        <v>167724</v>
      </c>
      <c r="K37" s="254">
        <v>1624</v>
      </c>
      <c r="L37" s="225">
        <v>67059</v>
      </c>
      <c r="M37" s="257">
        <v>28730</v>
      </c>
      <c r="N37" s="478">
        <v>1121</v>
      </c>
      <c r="O37" s="476">
        <v>1373</v>
      </c>
      <c r="P37" s="258">
        <f t="shared" si="2"/>
        <v>99907</v>
      </c>
      <c r="Q37" s="24"/>
      <c r="R37" s="33"/>
      <c r="S37" s="34"/>
      <c r="T37" s="34"/>
      <c r="U37" s="34"/>
      <c r="V37" s="34"/>
      <c r="W37" s="34"/>
      <c r="X37" s="35"/>
      <c r="Y37" s="35"/>
      <c r="Z37" s="35"/>
      <c r="AA37" s="35"/>
      <c r="AB37" s="35"/>
      <c r="AC37" s="35"/>
      <c r="AD37" s="29"/>
      <c r="AE37" s="29"/>
      <c r="AF37" s="30"/>
      <c r="AG37" s="30"/>
      <c r="AH37" s="30"/>
      <c r="AI37" s="30"/>
      <c r="AJ37" s="30"/>
      <c r="AK37" s="30"/>
      <c r="AQ37" s="32"/>
    </row>
    <row r="38" spans="1:43" s="31" customFormat="1" ht="18.75" customHeight="1">
      <c r="A38" s="996">
        <v>2011</v>
      </c>
      <c r="B38" s="991" t="s">
        <v>165</v>
      </c>
      <c r="C38" s="992"/>
      <c r="D38" s="490">
        <v>156365</v>
      </c>
      <c r="E38" s="769" t="s">
        <v>143</v>
      </c>
      <c r="F38" s="401">
        <v>6734</v>
      </c>
      <c r="G38" s="401">
        <v>46</v>
      </c>
      <c r="H38" s="401">
        <v>7.887436028324236</v>
      </c>
      <c r="I38" s="491">
        <v>25</v>
      </c>
      <c r="J38" s="399">
        <f t="shared" si="0"/>
        <v>163177.88743602834</v>
      </c>
      <c r="K38" s="63">
        <v>1625</v>
      </c>
      <c r="L38" s="64">
        <v>67658</v>
      </c>
      <c r="M38" s="65">
        <v>28922</v>
      </c>
      <c r="N38" s="388">
        <v>1130</v>
      </c>
      <c r="O38" s="389">
        <v>1368</v>
      </c>
      <c r="P38" s="226">
        <f t="shared" si="2"/>
        <v>100703</v>
      </c>
      <c r="Q38" s="24"/>
      <c r="R38" s="33"/>
      <c r="S38" s="34"/>
      <c r="T38" s="34"/>
      <c r="U38" s="34"/>
      <c r="V38" s="34"/>
      <c r="W38" s="34"/>
      <c r="X38" s="35"/>
      <c r="Y38" s="35"/>
      <c r="Z38" s="35"/>
      <c r="AA38" s="35"/>
      <c r="AB38" s="35"/>
      <c r="AC38" s="35"/>
      <c r="AD38" s="29"/>
      <c r="AE38" s="29"/>
      <c r="AF38" s="30"/>
      <c r="AG38" s="30"/>
      <c r="AH38" s="30"/>
      <c r="AI38" s="30"/>
      <c r="AJ38" s="30"/>
      <c r="AK38" s="30"/>
      <c r="AQ38" s="32"/>
    </row>
    <row r="39" spans="1:43" s="31" customFormat="1" ht="18.75" customHeight="1">
      <c r="A39" s="997"/>
      <c r="B39" s="984" t="s">
        <v>166</v>
      </c>
      <c r="C39" s="985"/>
      <c r="D39" s="397">
        <v>155014</v>
      </c>
      <c r="E39" s="767" t="s">
        <v>143</v>
      </c>
      <c r="F39" s="396">
        <v>6762</v>
      </c>
      <c r="G39" s="396">
        <v>43</v>
      </c>
      <c r="H39" s="396">
        <v>7.764400989515844</v>
      </c>
      <c r="I39" s="398">
        <v>27</v>
      </c>
      <c r="J39" s="400">
        <f t="shared" si="0"/>
        <v>161853.76440098952</v>
      </c>
      <c r="K39" s="21">
        <v>1624</v>
      </c>
      <c r="L39" s="22">
        <v>67860</v>
      </c>
      <c r="M39" s="23">
        <v>29021</v>
      </c>
      <c r="N39" s="312">
        <v>1131</v>
      </c>
      <c r="O39" s="390">
        <v>1373</v>
      </c>
      <c r="P39" s="227">
        <f t="shared" si="2"/>
        <v>101009</v>
      </c>
      <c r="Q39" s="24"/>
      <c r="R39" s="33"/>
      <c r="S39" s="34"/>
      <c r="T39" s="34"/>
      <c r="U39" s="34"/>
      <c r="V39" s="34"/>
      <c r="W39" s="34"/>
      <c r="X39" s="35"/>
      <c r="Y39" s="35"/>
      <c r="Z39" s="35"/>
      <c r="AA39" s="35"/>
      <c r="AB39" s="35"/>
      <c r="AC39" s="35"/>
      <c r="AD39" s="29"/>
      <c r="AE39" s="29"/>
      <c r="AF39" s="30"/>
      <c r="AG39" s="30"/>
      <c r="AH39" s="30"/>
      <c r="AI39" s="30"/>
      <c r="AJ39" s="30"/>
      <c r="AK39" s="30"/>
      <c r="AQ39" s="32"/>
    </row>
    <row r="40" spans="1:43" s="31" customFormat="1" ht="18.75" customHeight="1">
      <c r="A40" s="997"/>
      <c r="B40" s="984" t="s">
        <v>167</v>
      </c>
      <c r="C40" s="985"/>
      <c r="D40" s="397">
        <v>160602</v>
      </c>
      <c r="E40" s="767" t="s">
        <v>143</v>
      </c>
      <c r="F40" s="396">
        <v>6273</v>
      </c>
      <c r="G40" s="396">
        <v>41</v>
      </c>
      <c r="H40" s="396">
        <v>8</v>
      </c>
      <c r="I40" s="398">
        <v>27</v>
      </c>
      <c r="J40" s="400">
        <f t="shared" si="0"/>
        <v>166951</v>
      </c>
      <c r="K40" s="21">
        <v>1623</v>
      </c>
      <c r="L40" s="22">
        <v>68165</v>
      </c>
      <c r="M40" s="23">
        <v>29092</v>
      </c>
      <c r="N40" s="312">
        <v>1133</v>
      </c>
      <c r="O40" s="390">
        <v>1388</v>
      </c>
      <c r="P40" s="227">
        <f>SUM(K40:O40)</f>
        <v>101401</v>
      </c>
      <c r="Q40" s="24"/>
      <c r="R40" s="33"/>
      <c r="S40" s="34"/>
      <c r="T40" s="34"/>
      <c r="U40" s="34"/>
      <c r="V40" s="34"/>
      <c r="W40" s="34"/>
      <c r="X40" s="35"/>
      <c r="Y40" s="35"/>
      <c r="Z40" s="35"/>
      <c r="AA40" s="35"/>
      <c r="AB40" s="35"/>
      <c r="AC40" s="35"/>
      <c r="AD40" s="29"/>
      <c r="AE40" s="29"/>
      <c r="AF40" s="30"/>
      <c r="AG40" s="30"/>
      <c r="AH40" s="30"/>
      <c r="AI40" s="30"/>
      <c r="AJ40" s="30"/>
      <c r="AK40" s="30"/>
      <c r="AQ40" s="32"/>
    </row>
    <row r="41" spans="1:43" s="31" customFormat="1" ht="18.75" customHeight="1">
      <c r="A41" s="997"/>
      <c r="B41" s="984" t="s">
        <v>168</v>
      </c>
      <c r="C41" s="985"/>
      <c r="D41" s="397">
        <v>166919</v>
      </c>
      <c r="E41" s="767" t="s">
        <v>143</v>
      </c>
      <c r="F41" s="396">
        <v>5976</v>
      </c>
      <c r="G41" s="396">
        <v>51</v>
      </c>
      <c r="H41" s="396">
        <v>8</v>
      </c>
      <c r="I41" s="398">
        <v>30</v>
      </c>
      <c r="J41" s="400">
        <f t="shared" si="0"/>
        <v>172984</v>
      </c>
      <c r="K41" s="21">
        <v>1622</v>
      </c>
      <c r="L41" s="22">
        <v>68385</v>
      </c>
      <c r="M41" s="23">
        <v>29135</v>
      </c>
      <c r="N41" s="312">
        <v>1138</v>
      </c>
      <c r="O41" s="390">
        <v>1397</v>
      </c>
      <c r="P41" s="227">
        <f>SUM(K41:O41)</f>
        <v>101677</v>
      </c>
      <c r="Q41" s="24"/>
      <c r="R41" s="33"/>
      <c r="S41" s="34"/>
      <c r="T41" s="34"/>
      <c r="U41" s="34"/>
      <c r="V41" s="34"/>
      <c r="W41" s="34"/>
      <c r="X41" s="35"/>
      <c r="Y41" s="35"/>
      <c r="Z41" s="35"/>
      <c r="AA41" s="35"/>
      <c r="AB41" s="35"/>
      <c r="AC41" s="35"/>
      <c r="AD41" s="29"/>
      <c r="AE41" s="29"/>
      <c r="AF41" s="30"/>
      <c r="AG41" s="30"/>
      <c r="AH41" s="30"/>
      <c r="AI41" s="30"/>
      <c r="AJ41" s="30"/>
      <c r="AK41" s="30"/>
      <c r="AQ41" s="32"/>
    </row>
    <row r="42" spans="1:43" s="31" customFormat="1" ht="18.75" customHeight="1">
      <c r="A42" s="997"/>
      <c r="B42" s="984" t="s">
        <v>27</v>
      </c>
      <c r="C42" s="985"/>
      <c r="D42" s="397">
        <v>172267</v>
      </c>
      <c r="E42" s="767" t="s">
        <v>143</v>
      </c>
      <c r="F42" s="396">
        <v>6192</v>
      </c>
      <c r="G42" s="396">
        <v>60</v>
      </c>
      <c r="H42" s="396">
        <v>7.888775347055675</v>
      </c>
      <c r="I42" s="398">
        <v>39</v>
      </c>
      <c r="J42" s="400">
        <f t="shared" si="0"/>
        <v>178565.88877534706</v>
      </c>
      <c r="K42" s="21">
        <v>1610</v>
      </c>
      <c r="L42" s="22">
        <v>68608</v>
      </c>
      <c r="M42" s="23">
        <v>29015</v>
      </c>
      <c r="N42" s="312">
        <v>1141</v>
      </c>
      <c r="O42" s="390">
        <v>1381</v>
      </c>
      <c r="P42" s="227">
        <f>SUM(K42:O42)</f>
        <v>101755</v>
      </c>
      <c r="Q42" s="24"/>
      <c r="R42" s="33"/>
      <c r="S42" s="34"/>
      <c r="T42" s="34"/>
      <c r="U42" s="34"/>
      <c r="V42" s="34"/>
      <c r="W42" s="34"/>
      <c r="X42" s="35"/>
      <c r="Y42" s="35"/>
      <c r="Z42" s="35"/>
      <c r="AA42" s="35"/>
      <c r="AB42" s="35"/>
      <c r="AC42" s="35"/>
      <c r="AD42" s="29"/>
      <c r="AE42" s="29"/>
      <c r="AF42" s="30"/>
      <c r="AG42" s="30"/>
      <c r="AH42" s="30"/>
      <c r="AI42" s="30"/>
      <c r="AJ42" s="30"/>
      <c r="AK42" s="30"/>
      <c r="AQ42" s="32"/>
    </row>
    <row r="43" spans="1:43" s="31" customFormat="1" ht="18.75" customHeight="1">
      <c r="A43" s="997"/>
      <c r="B43" s="984" t="s">
        <v>29</v>
      </c>
      <c r="C43" s="985"/>
      <c r="D43" s="397" t="s">
        <v>143</v>
      </c>
      <c r="E43" s="767" t="s">
        <v>143</v>
      </c>
      <c r="F43" s="396" t="s">
        <v>143</v>
      </c>
      <c r="G43" s="396" t="s">
        <v>143</v>
      </c>
      <c r="H43" s="396" t="s">
        <v>143</v>
      </c>
      <c r="I43" s="398" t="s">
        <v>143</v>
      </c>
      <c r="J43" s="400" t="s">
        <v>143</v>
      </c>
      <c r="K43" s="397" t="s">
        <v>143</v>
      </c>
      <c r="L43" s="396" t="s">
        <v>143</v>
      </c>
      <c r="M43" s="398" t="s">
        <v>143</v>
      </c>
      <c r="N43" s="397" t="s">
        <v>143</v>
      </c>
      <c r="O43" s="398" t="s">
        <v>143</v>
      </c>
      <c r="P43" s="509" t="s">
        <v>143</v>
      </c>
      <c r="Q43" s="24"/>
      <c r="R43" s="33"/>
      <c r="S43" s="34"/>
      <c r="T43" s="34"/>
      <c r="U43" s="34"/>
      <c r="V43" s="34"/>
      <c r="W43" s="34"/>
      <c r="X43" s="35"/>
      <c r="Y43" s="35"/>
      <c r="Z43" s="35"/>
      <c r="AA43" s="35"/>
      <c r="AB43" s="35"/>
      <c r="AC43" s="35"/>
      <c r="AD43" s="29"/>
      <c r="AE43" s="29"/>
      <c r="AF43" s="30"/>
      <c r="AG43" s="30"/>
      <c r="AH43" s="30"/>
      <c r="AI43" s="30"/>
      <c r="AJ43" s="30"/>
      <c r="AK43" s="30"/>
      <c r="AQ43" s="32"/>
    </row>
    <row r="44" spans="1:43" s="31" customFormat="1" ht="18.75" customHeight="1">
      <c r="A44" s="997"/>
      <c r="B44" s="984" t="s">
        <v>30</v>
      </c>
      <c r="C44" s="985"/>
      <c r="D44" s="397">
        <v>179969</v>
      </c>
      <c r="E44" s="767" t="s">
        <v>143</v>
      </c>
      <c r="F44" s="396">
        <v>3912</v>
      </c>
      <c r="G44" s="396">
        <v>89</v>
      </c>
      <c r="H44" s="396">
        <v>8</v>
      </c>
      <c r="I44" s="398">
        <v>62</v>
      </c>
      <c r="J44" s="400">
        <f aca="true" t="shared" si="3" ref="J44:J75">SUM(D44:I44)</f>
        <v>184040</v>
      </c>
      <c r="K44" s="21">
        <v>1610</v>
      </c>
      <c r="L44" s="22">
        <v>68983</v>
      </c>
      <c r="M44" s="23">
        <v>29135</v>
      </c>
      <c r="N44" s="312">
        <v>1140</v>
      </c>
      <c r="O44" s="390">
        <v>1377</v>
      </c>
      <c r="P44" s="227">
        <f aca="true" t="shared" si="4" ref="P44:P49">SUM(K44:O44)</f>
        <v>102245</v>
      </c>
      <c r="Q44" s="24"/>
      <c r="R44" s="33"/>
      <c r="S44" s="34"/>
      <c r="T44" s="34"/>
      <c r="U44" s="34"/>
      <c r="V44" s="34"/>
      <c r="W44" s="34"/>
      <c r="X44" s="35"/>
      <c r="Y44" s="35"/>
      <c r="Z44" s="35"/>
      <c r="AA44" s="35"/>
      <c r="AB44" s="35"/>
      <c r="AC44" s="35"/>
      <c r="AD44" s="29"/>
      <c r="AE44" s="29"/>
      <c r="AF44" s="30"/>
      <c r="AG44" s="30"/>
      <c r="AH44" s="30"/>
      <c r="AI44" s="30"/>
      <c r="AJ44" s="30"/>
      <c r="AK44" s="30"/>
      <c r="AQ44" s="32"/>
    </row>
    <row r="45" spans="1:43" s="31" customFormat="1" ht="18.75" customHeight="1">
      <c r="A45" s="997"/>
      <c r="B45" s="984" t="s">
        <v>31</v>
      </c>
      <c r="C45" s="985"/>
      <c r="D45" s="397">
        <v>173953</v>
      </c>
      <c r="E45" s="767" t="s">
        <v>143</v>
      </c>
      <c r="F45" s="396">
        <v>3304</v>
      </c>
      <c r="G45" s="396">
        <v>100</v>
      </c>
      <c r="H45" s="396">
        <v>8</v>
      </c>
      <c r="I45" s="398">
        <v>78</v>
      </c>
      <c r="J45" s="400">
        <f t="shared" si="3"/>
        <v>177443</v>
      </c>
      <c r="K45" s="21">
        <v>1606</v>
      </c>
      <c r="L45" s="22">
        <v>69306</v>
      </c>
      <c r="M45" s="23">
        <v>29314</v>
      </c>
      <c r="N45" s="397">
        <v>1141</v>
      </c>
      <c r="O45" s="398">
        <v>1388</v>
      </c>
      <c r="P45" s="227">
        <f t="shared" si="4"/>
        <v>102755</v>
      </c>
      <c r="Q45" s="24"/>
      <c r="R45" s="33"/>
      <c r="S45" s="34"/>
      <c r="T45" s="34"/>
      <c r="U45" s="34"/>
      <c r="V45" s="34"/>
      <c r="W45" s="34"/>
      <c r="X45" s="35"/>
      <c r="Y45" s="35"/>
      <c r="Z45" s="35"/>
      <c r="AA45" s="35"/>
      <c r="AB45" s="35"/>
      <c r="AC45" s="35"/>
      <c r="AD45" s="29"/>
      <c r="AE45" s="29"/>
      <c r="AF45" s="30"/>
      <c r="AG45" s="30"/>
      <c r="AH45" s="30"/>
      <c r="AI45" s="30"/>
      <c r="AJ45" s="30"/>
      <c r="AK45" s="30"/>
      <c r="AQ45" s="32"/>
    </row>
    <row r="46" spans="1:43" s="31" customFormat="1" ht="18.75" customHeight="1">
      <c r="A46" s="997"/>
      <c r="B46" s="984" t="s">
        <v>32</v>
      </c>
      <c r="C46" s="985"/>
      <c r="D46" s="397">
        <v>178258</v>
      </c>
      <c r="E46" s="767" t="s">
        <v>143</v>
      </c>
      <c r="F46" s="396">
        <v>5161</v>
      </c>
      <c r="G46" s="396">
        <v>126</v>
      </c>
      <c r="H46" s="396">
        <v>8</v>
      </c>
      <c r="I46" s="398">
        <v>89</v>
      </c>
      <c r="J46" s="400">
        <f t="shared" si="3"/>
        <v>183642</v>
      </c>
      <c r="K46" s="21">
        <v>1603</v>
      </c>
      <c r="L46" s="22">
        <v>69493</v>
      </c>
      <c r="M46" s="23">
        <v>29438</v>
      </c>
      <c r="N46" s="21">
        <v>1145</v>
      </c>
      <c r="O46" s="23">
        <v>1384</v>
      </c>
      <c r="P46" s="227">
        <f t="shared" si="4"/>
        <v>103063</v>
      </c>
      <c r="Q46" s="24"/>
      <c r="R46" s="33"/>
      <c r="S46" s="34"/>
      <c r="T46" s="34"/>
      <c r="U46" s="34"/>
      <c r="V46" s="34"/>
      <c r="W46" s="34"/>
      <c r="X46" s="35"/>
      <c r="Y46" s="35"/>
      <c r="Z46" s="35"/>
      <c r="AA46" s="35"/>
      <c r="AB46" s="35"/>
      <c r="AC46" s="35"/>
      <c r="AD46" s="29"/>
      <c r="AE46" s="29"/>
      <c r="AF46" s="30"/>
      <c r="AG46" s="30"/>
      <c r="AH46" s="30"/>
      <c r="AI46" s="30"/>
      <c r="AJ46" s="30"/>
      <c r="AK46" s="30"/>
      <c r="AQ46" s="32"/>
    </row>
    <row r="47" spans="1:43" s="31" customFormat="1" ht="18.75" customHeight="1">
      <c r="A47" s="997"/>
      <c r="B47" s="984" t="s">
        <v>43</v>
      </c>
      <c r="C47" s="985"/>
      <c r="D47" s="397">
        <v>179931</v>
      </c>
      <c r="E47" s="771" t="s">
        <v>143</v>
      </c>
      <c r="F47" s="396">
        <v>6204</v>
      </c>
      <c r="G47" s="396">
        <v>149</v>
      </c>
      <c r="H47" s="396">
        <v>8</v>
      </c>
      <c r="I47" s="398">
        <v>95</v>
      </c>
      <c r="J47" s="400">
        <f t="shared" si="3"/>
        <v>186387</v>
      </c>
      <c r="K47" s="21">
        <v>1603</v>
      </c>
      <c r="L47" s="22">
        <v>69493</v>
      </c>
      <c r="M47" s="23">
        <v>29438</v>
      </c>
      <c r="N47" s="21">
        <v>1145</v>
      </c>
      <c r="O47" s="23">
        <v>1384</v>
      </c>
      <c r="P47" s="227">
        <f t="shared" si="4"/>
        <v>103063</v>
      </c>
      <c r="Q47" s="24"/>
      <c r="R47" s="33"/>
      <c r="S47" s="34"/>
      <c r="T47" s="34"/>
      <c r="U47" s="34"/>
      <c r="V47" s="34"/>
      <c r="W47" s="34"/>
      <c r="X47" s="35"/>
      <c r="Y47" s="35"/>
      <c r="Z47" s="35"/>
      <c r="AA47" s="35"/>
      <c r="AB47" s="35"/>
      <c r="AC47" s="35"/>
      <c r="AD47" s="29"/>
      <c r="AE47" s="29"/>
      <c r="AF47" s="30"/>
      <c r="AG47" s="30"/>
      <c r="AH47" s="30"/>
      <c r="AI47" s="30"/>
      <c r="AJ47" s="30"/>
      <c r="AK47" s="30"/>
      <c r="AQ47" s="32"/>
    </row>
    <row r="48" spans="1:43" s="31" customFormat="1" ht="18.75" customHeight="1">
      <c r="A48" s="997"/>
      <c r="B48" s="984" t="s">
        <v>49</v>
      </c>
      <c r="C48" s="985"/>
      <c r="D48" s="397">
        <v>177965</v>
      </c>
      <c r="E48" s="767" t="s">
        <v>143</v>
      </c>
      <c r="F48" s="396">
        <v>6174</v>
      </c>
      <c r="G48" s="396">
        <v>145</v>
      </c>
      <c r="H48" s="396">
        <v>8</v>
      </c>
      <c r="I48" s="398">
        <v>104</v>
      </c>
      <c r="J48" s="400">
        <f t="shared" si="3"/>
        <v>184396</v>
      </c>
      <c r="K48" s="21">
        <v>1603</v>
      </c>
      <c r="L48" s="22">
        <v>69761</v>
      </c>
      <c r="M48" s="23">
        <v>29609</v>
      </c>
      <c r="N48" s="312">
        <v>1145</v>
      </c>
      <c r="O48" s="390">
        <v>1387</v>
      </c>
      <c r="P48" s="227">
        <f t="shared" si="4"/>
        <v>103505</v>
      </c>
      <c r="Q48" s="24"/>
      <c r="R48" s="33"/>
      <c r="S48" s="34"/>
      <c r="T48" s="34"/>
      <c r="U48" s="34"/>
      <c r="V48" s="34"/>
      <c r="W48" s="34"/>
      <c r="X48" s="35"/>
      <c r="Y48" s="35"/>
      <c r="Z48" s="35"/>
      <c r="AA48" s="35"/>
      <c r="AB48" s="35"/>
      <c r="AC48" s="35"/>
      <c r="AD48" s="29"/>
      <c r="AE48" s="29"/>
      <c r="AF48" s="30"/>
      <c r="AG48" s="30"/>
      <c r="AH48" s="30"/>
      <c r="AI48" s="30"/>
      <c r="AJ48" s="30"/>
      <c r="AK48" s="30"/>
      <c r="AQ48" s="32"/>
    </row>
    <row r="49" spans="1:43" s="31" customFormat="1" ht="18.75" customHeight="1" thickBot="1">
      <c r="A49" s="999"/>
      <c r="B49" s="1000" t="s">
        <v>201</v>
      </c>
      <c r="C49" s="1001"/>
      <c r="D49" s="403">
        <v>178243</v>
      </c>
      <c r="E49" s="768" t="s">
        <v>143</v>
      </c>
      <c r="F49" s="404">
        <v>5889</v>
      </c>
      <c r="G49" s="404">
        <v>136</v>
      </c>
      <c r="H49" s="404">
        <v>8</v>
      </c>
      <c r="I49" s="405">
        <v>120.90880667014069</v>
      </c>
      <c r="J49" s="402">
        <f t="shared" si="3"/>
        <v>184396.90880667014</v>
      </c>
      <c r="K49" s="254">
        <v>1600</v>
      </c>
      <c r="L49" s="225">
        <v>69905</v>
      </c>
      <c r="M49" s="257">
        <v>29763</v>
      </c>
      <c r="N49" s="478">
        <v>1147</v>
      </c>
      <c r="O49" s="476">
        <v>1392</v>
      </c>
      <c r="P49" s="258">
        <f t="shared" si="4"/>
        <v>103807</v>
      </c>
      <c r="Q49" s="24"/>
      <c r="R49" s="33"/>
      <c r="S49" s="34"/>
      <c r="T49" s="34"/>
      <c r="U49" s="34"/>
      <c r="V49" s="34"/>
      <c r="W49" s="34"/>
      <c r="X49" s="35"/>
      <c r="Y49" s="35"/>
      <c r="Z49" s="35"/>
      <c r="AA49" s="35"/>
      <c r="AB49" s="35"/>
      <c r="AC49" s="35"/>
      <c r="AD49" s="29"/>
      <c r="AE49" s="29"/>
      <c r="AF49" s="30"/>
      <c r="AG49" s="30"/>
      <c r="AH49" s="30"/>
      <c r="AI49" s="30"/>
      <c r="AJ49" s="30"/>
      <c r="AK49" s="30"/>
      <c r="AQ49" s="32"/>
    </row>
    <row r="50" spans="1:43" s="31" customFormat="1" ht="18.75" customHeight="1">
      <c r="A50" s="996">
        <v>2012</v>
      </c>
      <c r="B50" s="991" t="s">
        <v>165</v>
      </c>
      <c r="C50" s="992"/>
      <c r="D50" s="490">
        <v>172723</v>
      </c>
      <c r="E50" s="769" t="s">
        <v>143</v>
      </c>
      <c r="F50" s="401">
        <v>6065</v>
      </c>
      <c r="G50" s="401">
        <v>144</v>
      </c>
      <c r="H50" s="401">
        <v>8</v>
      </c>
      <c r="I50" s="491">
        <v>170</v>
      </c>
      <c r="J50" s="399">
        <f t="shared" si="3"/>
        <v>179110</v>
      </c>
      <c r="K50" s="63">
        <v>1601</v>
      </c>
      <c r="L50" s="64">
        <v>70105</v>
      </c>
      <c r="M50" s="65">
        <v>29853</v>
      </c>
      <c r="N50" s="388">
        <v>1164</v>
      </c>
      <c r="O50" s="389">
        <v>1394</v>
      </c>
      <c r="P50" s="226">
        <f aca="true" t="shared" si="5" ref="P50:P61">SUM(K50:O50)</f>
        <v>104117</v>
      </c>
      <c r="Q50" s="24"/>
      <c r="R50" s="33"/>
      <c r="S50" s="34"/>
      <c r="T50" s="34"/>
      <c r="U50" s="34"/>
      <c r="V50" s="34"/>
      <c r="W50" s="34"/>
      <c r="X50" s="35"/>
      <c r="Y50" s="35"/>
      <c r="Z50" s="35"/>
      <c r="AA50" s="35"/>
      <c r="AB50" s="35"/>
      <c r="AC50" s="35"/>
      <c r="AD50" s="29"/>
      <c r="AE50" s="29"/>
      <c r="AF50" s="30"/>
      <c r="AG50" s="30"/>
      <c r="AH50" s="30"/>
      <c r="AI50" s="30"/>
      <c r="AJ50" s="30"/>
      <c r="AK50" s="30"/>
      <c r="AQ50" s="32"/>
    </row>
    <row r="51" spans="1:43" s="31" customFormat="1" ht="18.75" customHeight="1">
      <c r="A51" s="997"/>
      <c r="B51" s="984" t="s">
        <v>166</v>
      </c>
      <c r="C51" s="985"/>
      <c r="D51" s="397">
        <v>170357</v>
      </c>
      <c r="E51" s="767" t="s">
        <v>143</v>
      </c>
      <c r="F51" s="396">
        <v>6094</v>
      </c>
      <c r="G51" s="396">
        <v>178</v>
      </c>
      <c r="H51" s="396">
        <v>8</v>
      </c>
      <c r="I51" s="398">
        <v>222</v>
      </c>
      <c r="J51" s="400">
        <f t="shared" si="3"/>
        <v>176859</v>
      </c>
      <c r="K51" s="21">
        <v>1609</v>
      </c>
      <c r="L51" s="22">
        <v>70436</v>
      </c>
      <c r="M51" s="23">
        <v>29938</v>
      </c>
      <c r="N51" s="312">
        <v>1164</v>
      </c>
      <c r="O51" s="390">
        <v>1411</v>
      </c>
      <c r="P51" s="227">
        <f t="shared" si="5"/>
        <v>104558</v>
      </c>
      <c r="Q51" s="24"/>
      <c r="R51" s="33"/>
      <c r="S51" s="34"/>
      <c r="T51" s="34"/>
      <c r="U51" s="34"/>
      <c r="V51" s="34"/>
      <c r="W51" s="34"/>
      <c r="X51" s="35"/>
      <c r="Y51" s="35"/>
      <c r="Z51" s="35"/>
      <c r="AA51" s="35"/>
      <c r="AB51" s="35"/>
      <c r="AC51" s="35"/>
      <c r="AD51" s="29"/>
      <c r="AE51" s="29"/>
      <c r="AF51" s="30"/>
      <c r="AG51" s="30"/>
      <c r="AH51" s="30"/>
      <c r="AI51" s="30"/>
      <c r="AJ51" s="30"/>
      <c r="AK51" s="30"/>
      <c r="AQ51" s="32"/>
    </row>
    <row r="52" spans="1:43" s="31" customFormat="1" ht="18.75" customHeight="1">
      <c r="A52" s="997"/>
      <c r="B52" s="984" t="s">
        <v>167</v>
      </c>
      <c r="C52" s="985"/>
      <c r="D52" s="397">
        <v>177043</v>
      </c>
      <c r="E52" s="767" t="s">
        <v>143</v>
      </c>
      <c r="F52" s="396">
        <v>5887</v>
      </c>
      <c r="G52" s="396">
        <v>143</v>
      </c>
      <c r="H52" s="396">
        <v>8</v>
      </c>
      <c r="I52" s="398">
        <v>254</v>
      </c>
      <c r="J52" s="400">
        <f t="shared" si="3"/>
        <v>183335</v>
      </c>
      <c r="K52" s="21">
        <v>1602</v>
      </c>
      <c r="L52" s="22">
        <v>70712</v>
      </c>
      <c r="M52" s="23">
        <v>30108</v>
      </c>
      <c r="N52" s="312">
        <v>1177</v>
      </c>
      <c r="O52" s="390">
        <v>1419</v>
      </c>
      <c r="P52" s="227">
        <f t="shared" si="5"/>
        <v>105018</v>
      </c>
      <c r="Q52" s="24"/>
      <c r="R52" s="33"/>
      <c r="S52" s="34"/>
      <c r="T52" s="34"/>
      <c r="U52" s="34"/>
      <c r="V52" s="34"/>
      <c r="W52" s="34"/>
      <c r="X52" s="35"/>
      <c r="Y52" s="35"/>
      <c r="Z52" s="35"/>
      <c r="AA52" s="35"/>
      <c r="AB52" s="35"/>
      <c r="AC52" s="35"/>
      <c r="AD52" s="29"/>
      <c r="AE52" s="29"/>
      <c r="AF52" s="30"/>
      <c r="AG52" s="30"/>
      <c r="AH52" s="30"/>
      <c r="AI52" s="30"/>
      <c r="AJ52" s="30"/>
      <c r="AK52" s="30"/>
      <c r="AQ52" s="32"/>
    </row>
    <row r="53" spans="1:43" s="31" customFormat="1" ht="18.75" customHeight="1">
      <c r="A53" s="997"/>
      <c r="B53" s="984" t="s">
        <v>168</v>
      </c>
      <c r="C53" s="985"/>
      <c r="D53" s="397">
        <v>184716</v>
      </c>
      <c r="E53" s="767" t="s">
        <v>143</v>
      </c>
      <c r="F53" s="396">
        <v>5712</v>
      </c>
      <c r="G53" s="396">
        <v>123</v>
      </c>
      <c r="H53" s="396">
        <v>8</v>
      </c>
      <c r="I53" s="398">
        <v>263</v>
      </c>
      <c r="J53" s="400">
        <f t="shared" si="3"/>
        <v>190822</v>
      </c>
      <c r="K53" s="21">
        <v>1606</v>
      </c>
      <c r="L53" s="22">
        <v>71079</v>
      </c>
      <c r="M53" s="23">
        <v>30269</v>
      </c>
      <c r="N53" s="312">
        <v>1184</v>
      </c>
      <c r="O53" s="390">
        <v>1422</v>
      </c>
      <c r="P53" s="227">
        <f t="shared" si="5"/>
        <v>105560</v>
      </c>
      <c r="Q53" s="24"/>
      <c r="R53" s="33"/>
      <c r="S53" s="34"/>
      <c r="T53" s="34"/>
      <c r="U53" s="34"/>
      <c r="V53" s="34"/>
      <c r="W53" s="34"/>
      <c r="X53" s="35"/>
      <c r="Y53" s="35"/>
      <c r="Z53" s="35"/>
      <c r="AA53" s="35"/>
      <c r="AB53" s="35"/>
      <c r="AC53" s="35"/>
      <c r="AD53" s="29"/>
      <c r="AE53" s="29"/>
      <c r="AF53" s="30"/>
      <c r="AG53" s="30"/>
      <c r="AH53" s="30"/>
      <c r="AI53" s="30"/>
      <c r="AJ53" s="30"/>
      <c r="AK53" s="30"/>
      <c r="AQ53" s="32"/>
    </row>
    <row r="54" spans="1:43" s="31" customFormat="1" ht="18.75" customHeight="1">
      <c r="A54" s="997"/>
      <c r="B54" s="984" t="s">
        <v>27</v>
      </c>
      <c r="C54" s="985"/>
      <c r="D54" s="397">
        <v>192156</v>
      </c>
      <c r="E54" s="767" t="s">
        <v>143</v>
      </c>
      <c r="F54" s="396">
        <v>5840</v>
      </c>
      <c r="G54" s="396">
        <v>101</v>
      </c>
      <c r="H54" s="396">
        <v>8</v>
      </c>
      <c r="I54" s="398">
        <v>278</v>
      </c>
      <c r="J54" s="400">
        <f t="shared" si="3"/>
        <v>198383</v>
      </c>
      <c r="K54" s="21">
        <v>1602</v>
      </c>
      <c r="L54" s="22">
        <v>71304</v>
      </c>
      <c r="M54" s="23">
        <v>30303</v>
      </c>
      <c r="N54" s="312">
        <v>1189</v>
      </c>
      <c r="O54" s="390">
        <v>1423</v>
      </c>
      <c r="P54" s="227">
        <f t="shared" si="5"/>
        <v>105821</v>
      </c>
      <c r="Q54" s="24"/>
      <c r="R54" s="33"/>
      <c r="S54" s="34"/>
      <c r="T54" s="34"/>
      <c r="U54" s="34"/>
      <c r="V54" s="34"/>
      <c r="W54" s="34"/>
      <c r="X54" s="35"/>
      <c r="Y54" s="35"/>
      <c r="Z54" s="35"/>
      <c r="AA54" s="35"/>
      <c r="AB54" s="35"/>
      <c r="AC54" s="35"/>
      <c r="AD54" s="29"/>
      <c r="AE54" s="29"/>
      <c r="AF54" s="30"/>
      <c r="AG54" s="30"/>
      <c r="AH54" s="30"/>
      <c r="AI54" s="30"/>
      <c r="AJ54" s="30"/>
      <c r="AK54" s="30"/>
      <c r="AQ54" s="32"/>
    </row>
    <row r="55" spans="1:43" s="31" customFormat="1" ht="18.75" customHeight="1">
      <c r="A55" s="997"/>
      <c r="B55" s="984" t="s">
        <v>29</v>
      </c>
      <c r="C55" s="985"/>
      <c r="D55" s="397">
        <v>197235</v>
      </c>
      <c r="E55" s="767" t="s">
        <v>143</v>
      </c>
      <c r="F55" s="396">
        <v>3889</v>
      </c>
      <c r="G55" s="396">
        <v>98</v>
      </c>
      <c r="H55" s="396">
        <v>8</v>
      </c>
      <c r="I55" s="398">
        <v>283</v>
      </c>
      <c r="J55" s="400">
        <f t="shared" si="3"/>
        <v>201513</v>
      </c>
      <c r="K55" s="397">
        <v>1598</v>
      </c>
      <c r="L55" s="396">
        <v>71569</v>
      </c>
      <c r="M55" s="398">
        <v>30201</v>
      </c>
      <c r="N55" s="397">
        <v>1195</v>
      </c>
      <c r="O55" s="398">
        <v>1399</v>
      </c>
      <c r="P55" s="509">
        <f t="shared" si="5"/>
        <v>105962</v>
      </c>
      <c r="Q55" s="24"/>
      <c r="R55" s="33"/>
      <c r="S55" s="34"/>
      <c r="T55" s="34"/>
      <c r="U55" s="34"/>
      <c r="V55" s="34"/>
      <c r="W55" s="34"/>
      <c r="X55" s="35"/>
      <c r="Y55" s="35"/>
      <c r="Z55" s="35"/>
      <c r="AA55" s="35"/>
      <c r="AB55" s="35"/>
      <c r="AC55" s="35"/>
      <c r="AD55" s="29"/>
      <c r="AE55" s="29"/>
      <c r="AF55" s="30"/>
      <c r="AG55" s="30"/>
      <c r="AH55" s="30"/>
      <c r="AI55" s="30"/>
      <c r="AJ55" s="30"/>
      <c r="AK55" s="30"/>
      <c r="AQ55" s="32"/>
    </row>
    <row r="56" spans="1:43" s="31" customFormat="1" ht="18.75" customHeight="1">
      <c r="A56" s="997"/>
      <c r="B56" s="984" t="s">
        <v>30</v>
      </c>
      <c r="C56" s="985"/>
      <c r="D56" s="397">
        <v>195263</v>
      </c>
      <c r="E56" s="767" t="s">
        <v>143</v>
      </c>
      <c r="F56" s="396">
        <v>3263</v>
      </c>
      <c r="G56" s="396">
        <v>93</v>
      </c>
      <c r="H56" s="396">
        <v>8</v>
      </c>
      <c r="I56" s="398">
        <v>324</v>
      </c>
      <c r="J56" s="400">
        <f t="shared" si="3"/>
        <v>198951</v>
      </c>
      <c r="K56" s="21">
        <v>1639</v>
      </c>
      <c r="L56" s="22">
        <v>71759</v>
      </c>
      <c r="M56" s="23">
        <v>30194</v>
      </c>
      <c r="N56" s="312">
        <v>1207</v>
      </c>
      <c r="O56" s="390">
        <v>1403</v>
      </c>
      <c r="P56" s="227">
        <f t="shared" si="5"/>
        <v>106202</v>
      </c>
      <c r="Q56" s="24"/>
      <c r="R56" s="33"/>
      <c r="S56" s="34"/>
      <c r="T56" s="34"/>
      <c r="U56" s="34"/>
      <c r="V56" s="34"/>
      <c r="W56" s="34"/>
      <c r="X56" s="35"/>
      <c r="Y56" s="35"/>
      <c r="Z56" s="35"/>
      <c r="AA56" s="35"/>
      <c r="AB56" s="35"/>
      <c r="AC56" s="35"/>
      <c r="AD56" s="29"/>
      <c r="AE56" s="29"/>
      <c r="AF56" s="30"/>
      <c r="AG56" s="30"/>
      <c r="AH56" s="30"/>
      <c r="AI56" s="30"/>
      <c r="AJ56" s="30"/>
      <c r="AK56" s="30"/>
      <c r="AQ56" s="32"/>
    </row>
    <row r="57" spans="1:43" s="31" customFormat="1" ht="18.75" customHeight="1">
      <c r="A57" s="997"/>
      <c r="B57" s="984" t="s">
        <v>31</v>
      </c>
      <c r="C57" s="985"/>
      <c r="D57" s="397">
        <v>188229</v>
      </c>
      <c r="E57" s="767" t="s">
        <v>143</v>
      </c>
      <c r="F57" s="396">
        <v>2623</v>
      </c>
      <c r="G57" s="396">
        <v>111</v>
      </c>
      <c r="H57" s="396">
        <v>8</v>
      </c>
      <c r="I57" s="398">
        <v>334</v>
      </c>
      <c r="J57" s="400">
        <f t="shared" si="3"/>
        <v>191305</v>
      </c>
      <c r="K57" s="21">
        <v>1595</v>
      </c>
      <c r="L57" s="22">
        <v>72154</v>
      </c>
      <c r="M57" s="23">
        <v>30312</v>
      </c>
      <c r="N57" s="397">
        <v>1208</v>
      </c>
      <c r="O57" s="398">
        <v>1411</v>
      </c>
      <c r="P57" s="227">
        <f t="shared" si="5"/>
        <v>106680</v>
      </c>
      <c r="Q57" s="24"/>
      <c r="R57" s="33"/>
      <c r="S57" s="34"/>
      <c r="T57" s="34"/>
      <c r="U57" s="34"/>
      <c r="V57" s="34"/>
      <c r="W57" s="34"/>
      <c r="X57" s="35"/>
      <c r="Y57" s="35"/>
      <c r="Z57" s="35"/>
      <c r="AA57" s="35"/>
      <c r="AB57" s="35"/>
      <c r="AC57" s="35"/>
      <c r="AD57" s="29"/>
      <c r="AE57" s="29"/>
      <c r="AF57" s="30"/>
      <c r="AG57" s="30"/>
      <c r="AH57" s="30"/>
      <c r="AI57" s="30"/>
      <c r="AJ57" s="30"/>
      <c r="AK57" s="30"/>
      <c r="AQ57" s="32"/>
    </row>
    <row r="58" spans="1:43" s="31" customFormat="1" ht="18.75" customHeight="1">
      <c r="A58" s="997"/>
      <c r="B58" s="984" t="s">
        <v>32</v>
      </c>
      <c r="C58" s="985"/>
      <c r="D58" s="397">
        <v>193481</v>
      </c>
      <c r="E58" s="767" t="s">
        <v>143</v>
      </c>
      <c r="F58" s="396">
        <v>6367</v>
      </c>
      <c r="G58" s="396">
        <v>112</v>
      </c>
      <c r="H58" s="396">
        <v>8</v>
      </c>
      <c r="I58" s="398">
        <v>338</v>
      </c>
      <c r="J58" s="400">
        <f t="shared" si="3"/>
        <v>200306</v>
      </c>
      <c r="K58" s="21">
        <v>1603</v>
      </c>
      <c r="L58" s="22">
        <v>72348</v>
      </c>
      <c r="M58" s="23">
        <v>30392</v>
      </c>
      <c r="N58" s="21">
        <v>1218</v>
      </c>
      <c r="O58" s="23">
        <v>1417</v>
      </c>
      <c r="P58" s="227">
        <f t="shared" si="5"/>
        <v>106978</v>
      </c>
      <c r="Q58" s="24"/>
      <c r="R58" s="33"/>
      <c r="S58" s="34"/>
      <c r="T58" s="34"/>
      <c r="U58" s="34"/>
      <c r="V58" s="34"/>
      <c r="W58" s="34"/>
      <c r="X58" s="35"/>
      <c r="Y58" s="35"/>
      <c r="Z58" s="35"/>
      <c r="AA58" s="35"/>
      <c r="AB58" s="35"/>
      <c r="AC58" s="35"/>
      <c r="AD58" s="29"/>
      <c r="AE58" s="29"/>
      <c r="AF58" s="30"/>
      <c r="AG58" s="30"/>
      <c r="AH58" s="30"/>
      <c r="AI58" s="30"/>
      <c r="AJ58" s="30"/>
      <c r="AK58" s="30"/>
      <c r="AQ58" s="32"/>
    </row>
    <row r="59" spans="1:43" s="31" customFormat="1" ht="18.75" customHeight="1">
      <c r="A59" s="997"/>
      <c r="B59" s="984" t="s">
        <v>43</v>
      </c>
      <c r="C59" s="985"/>
      <c r="D59" s="397">
        <v>186803</v>
      </c>
      <c r="E59" s="767" t="s">
        <v>143</v>
      </c>
      <c r="F59" s="396">
        <v>6723</v>
      </c>
      <c r="G59" s="396">
        <v>104</v>
      </c>
      <c r="H59" s="396">
        <v>8</v>
      </c>
      <c r="I59" s="398">
        <v>358</v>
      </c>
      <c r="J59" s="400">
        <f t="shared" si="3"/>
        <v>193996</v>
      </c>
      <c r="K59" s="21">
        <v>1605</v>
      </c>
      <c r="L59" s="22">
        <v>72491</v>
      </c>
      <c r="M59" s="23">
        <v>30418</v>
      </c>
      <c r="N59" s="21">
        <v>1220</v>
      </c>
      <c r="O59" s="23">
        <v>1421</v>
      </c>
      <c r="P59" s="227">
        <f t="shared" si="5"/>
        <v>107155</v>
      </c>
      <c r="Q59" s="24"/>
      <c r="R59" s="33"/>
      <c r="S59" s="34"/>
      <c r="T59" s="34"/>
      <c r="U59" s="34"/>
      <c r="V59" s="34"/>
      <c r="W59" s="34"/>
      <c r="X59" s="35"/>
      <c r="Y59" s="35"/>
      <c r="Z59" s="35"/>
      <c r="AA59" s="35"/>
      <c r="AB59" s="35"/>
      <c r="AC59" s="35"/>
      <c r="AD59" s="29"/>
      <c r="AE59" s="29"/>
      <c r="AF59" s="30"/>
      <c r="AG59" s="30"/>
      <c r="AH59" s="30"/>
      <c r="AI59" s="30"/>
      <c r="AJ59" s="30"/>
      <c r="AK59" s="30"/>
      <c r="AQ59" s="32"/>
    </row>
    <row r="60" spans="1:43" s="31" customFormat="1" ht="18.75" customHeight="1">
      <c r="A60" s="997"/>
      <c r="B60" s="984" t="s">
        <v>49</v>
      </c>
      <c r="C60" s="985"/>
      <c r="D60" s="397">
        <v>192737</v>
      </c>
      <c r="E60" s="767" t="s">
        <v>143</v>
      </c>
      <c r="F60" s="396">
        <v>6353</v>
      </c>
      <c r="G60" s="396">
        <v>118</v>
      </c>
      <c r="H60" s="396">
        <v>7</v>
      </c>
      <c r="I60" s="398">
        <v>375</v>
      </c>
      <c r="J60" s="400">
        <f t="shared" si="3"/>
        <v>199590</v>
      </c>
      <c r="K60" s="21">
        <v>1603</v>
      </c>
      <c r="L60" s="22">
        <v>72705</v>
      </c>
      <c r="M60" s="23">
        <v>30526</v>
      </c>
      <c r="N60" s="312">
        <v>1226</v>
      </c>
      <c r="O60" s="390">
        <v>1425</v>
      </c>
      <c r="P60" s="227">
        <f t="shared" si="5"/>
        <v>107485</v>
      </c>
      <c r="Q60" s="24"/>
      <c r="R60" s="33"/>
      <c r="S60" s="34"/>
      <c r="T60" s="34"/>
      <c r="U60" s="34"/>
      <c r="V60" s="34"/>
      <c r="W60" s="34"/>
      <c r="X60" s="35"/>
      <c r="Y60" s="35"/>
      <c r="Z60" s="35"/>
      <c r="AA60" s="35"/>
      <c r="AB60" s="35"/>
      <c r="AC60" s="35"/>
      <c r="AD60" s="29"/>
      <c r="AE60" s="29"/>
      <c r="AF60" s="30"/>
      <c r="AG60" s="30"/>
      <c r="AH60" s="30"/>
      <c r="AI60" s="30"/>
      <c r="AJ60" s="30"/>
      <c r="AK60" s="30"/>
      <c r="AQ60" s="32"/>
    </row>
    <row r="61" spans="1:43" s="31" customFormat="1" ht="18.75" customHeight="1" thickBot="1">
      <c r="A61" s="999"/>
      <c r="B61" s="1000" t="s">
        <v>201</v>
      </c>
      <c r="C61" s="1001"/>
      <c r="D61" s="403">
        <v>189674</v>
      </c>
      <c r="E61" s="768" t="s">
        <v>143</v>
      </c>
      <c r="F61" s="404">
        <v>6047</v>
      </c>
      <c r="G61" s="404">
        <v>113</v>
      </c>
      <c r="H61" s="404">
        <v>6</v>
      </c>
      <c r="I61" s="405">
        <v>376</v>
      </c>
      <c r="J61" s="402">
        <f t="shared" si="3"/>
        <v>196216</v>
      </c>
      <c r="K61" s="254">
        <v>1605</v>
      </c>
      <c r="L61" s="225">
        <v>72943</v>
      </c>
      <c r="M61" s="257">
        <v>30700</v>
      </c>
      <c r="N61" s="478">
        <v>1230</v>
      </c>
      <c r="O61" s="476">
        <v>1432</v>
      </c>
      <c r="P61" s="258">
        <f t="shared" si="5"/>
        <v>107910</v>
      </c>
      <c r="Q61" s="24"/>
      <c r="R61" s="33"/>
      <c r="S61" s="34"/>
      <c r="T61" s="34"/>
      <c r="U61" s="34"/>
      <c r="V61" s="34"/>
      <c r="W61" s="34"/>
      <c r="X61" s="35"/>
      <c r="Y61" s="35"/>
      <c r="Z61" s="35"/>
      <c r="AA61" s="35"/>
      <c r="AB61" s="35"/>
      <c r="AC61" s="35"/>
      <c r="AD61" s="29"/>
      <c r="AE61" s="29"/>
      <c r="AF61" s="30"/>
      <c r="AG61" s="30"/>
      <c r="AH61" s="30"/>
      <c r="AI61" s="30"/>
      <c r="AJ61" s="30"/>
      <c r="AK61" s="30"/>
      <c r="AQ61" s="32"/>
    </row>
    <row r="62" spans="1:43" s="31" customFormat="1" ht="18.75" customHeight="1">
      <c r="A62" s="996">
        <v>2013</v>
      </c>
      <c r="B62" s="991" t="s">
        <v>165</v>
      </c>
      <c r="C62" s="992"/>
      <c r="D62" s="490">
        <v>183944</v>
      </c>
      <c r="E62" s="769" t="s">
        <v>143</v>
      </c>
      <c r="F62" s="401">
        <v>6122</v>
      </c>
      <c r="G62" s="401">
        <v>79</v>
      </c>
      <c r="H62" s="401">
        <v>5</v>
      </c>
      <c r="I62" s="491">
        <v>418</v>
      </c>
      <c r="J62" s="399">
        <f t="shared" si="3"/>
        <v>190568</v>
      </c>
      <c r="K62" s="63">
        <v>1606</v>
      </c>
      <c r="L62" s="64">
        <v>73104</v>
      </c>
      <c r="M62" s="65">
        <v>30793</v>
      </c>
      <c r="N62" s="388">
        <v>1232</v>
      </c>
      <c r="O62" s="389">
        <v>1433</v>
      </c>
      <c r="P62" s="226">
        <f aca="true" t="shared" si="6" ref="P62:P71">SUM(K62:O62)</f>
        <v>108168</v>
      </c>
      <c r="Q62" s="24"/>
      <c r="R62" s="33"/>
      <c r="S62" s="34"/>
      <c r="T62" s="34"/>
      <c r="U62" s="34"/>
      <c r="V62" s="34"/>
      <c r="W62" s="34"/>
      <c r="X62" s="35"/>
      <c r="Y62" s="35"/>
      <c r="Z62" s="35"/>
      <c r="AA62" s="35"/>
      <c r="AB62" s="35"/>
      <c r="AC62" s="35"/>
      <c r="AD62" s="29"/>
      <c r="AE62" s="29"/>
      <c r="AF62" s="30"/>
      <c r="AG62" s="30"/>
      <c r="AH62" s="30"/>
      <c r="AI62" s="30"/>
      <c r="AJ62" s="30"/>
      <c r="AK62" s="30"/>
      <c r="AQ62" s="32"/>
    </row>
    <row r="63" spans="1:43" s="31" customFormat="1" ht="18.75" customHeight="1">
      <c r="A63" s="997"/>
      <c r="B63" s="984" t="s">
        <v>166</v>
      </c>
      <c r="C63" s="985"/>
      <c r="D63" s="397">
        <v>183702</v>
      </c>
      <c r="E63" s="767" t="s">
        <v>143</v>
      </c>
      <c r="F63" s="396">
        <v>6209</v>
      </c>
      <c r="G63" s="396">
        <v>87</v>
      </c>
      <c r="H63" s="396">
        <v>4</v>
      </c>
      <c r="I63" s="398">
        <v>439</v>
      </c>
      <c r="J63" s="400">
        <f t="shared" si="3"/>
        <v>190441</v>
      </c>
      <c r="K63" s="21">
        <v>1602</v>
      </c>
      <c r="L63" s="22">
        <v>73495</v>
      </c>
      <c r="M63" s="23">
        <v>30866</v>
      </c>
      <c r="N63" s="312">
        <v>1231</v>
      </c>
      <c r="O63" s="390">
        <v>1435</v>
      </c>
      <c r="P63" s="227">
        <f t="shared" si="6"/>
        <v>108629</v>
      </c>
      <c r="Q63" s="24"/>
      <c r="R63" s="33"/>
      <c r="S63" s="34"/>
      <c r="T63" s="34"/>
      <c r="U63" s="34"/>
      <c r="V63" s="34"/>
      <c r="W63" s="34"/>
      <c r="X63" s="35"/>
      <c r="Y63" s="35"/>
      <c r="Z63" s="35"/>
      <c r="AA63" s="35"/>
      <c r="AB63" s="35"/>
      <c r="AC63" s="35"/>
      <c r="AD63" s="29"/>
      <c r="AE63" s="29"/>
      <c r="AF63" s="30"/>
      <c r="AG63" s="30"/>
      <c r="AH63" s="30"/>
      <c r="AI63" s="30"/>
      <c r="AJ63" s="30"/>
      <c r="AK63" s="30"/>
      <c r="AQ63" s="32"/>
    </row>
    <row r="64" spans="1:43" s="31" customFormat="1" ht="18.75" customHeight="1">
      <c r="A64" s="997"/>
      <c r="B64" s="984" t="s">
        <v>167</v>
      </c>
      <c r="C64" s="985"/>
      <c r="D64" s="397">
        <v>190431</v>
      </c>
      <c r="E64" s="767" t="s">
        <v>143</v>
      </c>
      <c r="F64" s="396">
        <v>6114</v>
      </c>
      <c r="G64" s="396">
        <v>67</v>
      </c>
      <c r="H64" s="396">
        <v>4</v>
      </c>
      <c r="I64" s="398">
        <v>460</v>
      </c>
      <c r="J64" s="400">
        <f t="shared" si="3"/>
        <v>197076</v>
      </c>
      <c r="K64" s="21">
        <v>1598</v>
      </c>
      <c r="L64" s="22">
        <v>73701</v>
      </c>
      <c r="M64" s="23">
        <v>31045</v>
      </c>
      <c r="N64" s="312">
        <v>1233</v>
      </c>
      <c r="O64" s="390">
        <v>1441</v>
      </c>
      <c r="P64" s="227">
        <f t="shared" si="6"/>
        <v>109018</v>
      </c>
      <c r="Q64" s="24"/>
      <c r="R64" s="33"/>
      <c r="S64" s="34"/>
      <c r="T64" s="34"/>
      <c r="U64" s="34"/>
      <c r="V64" s="34"/>
      <c r="W64" s="34"/>
      <c r="X64" s="35"/>
      <c r="Y64" s="35"/>
      <c r="Z64" s="35"/>
      <c r="AA64" s="35"/>
      <c r="AB64" s="35"/>
      <c r="AC64" s="35"/>
      <c r="AD64" s="29"/>
      <c r="AE64" s="29"/>
      <c r="AF64" s="30"/>
      <c r="AG64" s="30"/>
      <c r="AH64" s="30"/>
      <c r="AI64" s="30"/>
      <c r="AJ64" s="30"/>
      <c r="AK64" s="30"/>
      <c r="AQ64" s="32"/>
    </row>
    <row r="65" spans="1:43" s="31" customFormat="1" ht="18.75" customHeight="1">
      <c r="A65" s="997"/>
      <c r="B65" s="984" t="s">
        <v>168</v>
      </c>
      <c r="C65" s="985"/>
      <c r="D65" s="397">
        <v>196976</v>
      </c>
      <c r="E65" s="767" t="s">
        <v>143</v>
      </c>
      <c r="F65" s="396">
        <v>5979</v>
      </c>
      <c r="G65" s="396">
        <v>62</v>
      </c>
      <c r="H65" s="396">
        <v>3</v>
      </c>
      <c r="I65" s="398">
        <v>460</v>
      </c>
      <c r="J65" s="400">
        <f t="shared" si="3"/>
        <v>203480</v>
      </c>
      <c r="K65" s="21">
        <v>1598</v>
      </c>
      <c r="L65" s="22">
        <v>74037</v>
      </c>
      <c r="M65" s="23">
        <v>31179</v>
      </c>
      <c r="N65" s="312">
        <v>1234</v>
      </c>
      <c r="O65" s="390">
        <v>1447</v>
      </c>
      <c r="P65" s="227">
        <f t="shared" si="6"/>
        <v>109495</v>
      </c>
      <c r="Q65" s="24"/>
      <c r="R65" s="33"/>
      <c r="S65" s="34"/>
      <c r="T65" s="34"/>
      <c r="U65" s="34"/>
      <c r="V65" s="34"/>
      <c r="W65" s="34"/>
      <c r="X65" s="35"/>
      <c r="Y65" s="35"/>
      <c r="Z65" s="35"/>
      <c r="AA65" s="35"/>
      <c r="AB65" s="35"/>
      <c r="AC65" s="35"/>
      <c r="AD65" s="29"/>
      <c r="AE65" s="29"/>
      <c r="AF65" s="30"/>
      <c r="AG65" s="30"/>
      <c r="AH65" s="30"/>
      <c r="AI65" s="30"/>
      <c r="AJ65" s="30"/>
      <c r="AK65" s="30"/>
      <c r="AQ65" s="32"/>
    </row>
    <row r="66" spans="1:43" s="31" customFormat="1" ht="18.75" customHeight="1">
      <c r="A66" s="997"/>
      <c r="B66" s="984" t="s">
        <v>27</v>
      </c>
      <c r="C66" s="985"/>
      <c r="D66" s="397">
        <v>200296</v>
      </c>
      <c r="E66" s="767" t="s">
        <v>143</v>
      </c>
      <c r="F66" s="396">
        <v>6022</v>
      </c>
      <c r="G66" s="396">
        <v>18</v>
      </c>
      <c r="H66" s="396">
        <v>4</v>
      </c>
      <c r="I66" s="398">
        <v>489</v>
      </c>
      <c r="J66" s="400">
        <f t="shared" si="3"/>
        <v>206829</v>
      </c>
      <c r="K66" s="21">
        <v>1591</v>
      </c>
      <c r="L66" s="22">
        <v>74288</v>
      </c>
      <c r="M66" s="23">
        <v>31287</v>
      </c>
      <c r="N66" s="312">
        <v>1240</v>
      </c>
      <c r="O66" s="390">
        <v>1460</v>
      </c>
      <c r="P66" s="227">
        <f t="shared" si="6"/>
        <v>109866</v>
      </c>
      <c r="Q66" s="24"/>
      <c r="R66" s="33"/>
      <c r="S66" s="34"/>
      <c r="T66" s="34"/>
      <c r="U66" s="34"/>
      <c r="V66" s="34"/>
      <c r="W66" s="34"/>
      <c r="X66" s="35"/>
      <c r="Y66" s="35"/>
      <c r="Z66" s="35"/>
      <c r="AA66" s="35"/>
      <c r="AB66" s="35"/>
      <c r="AC66" s="35"/>
      <c r="AD66" s="29"/>
      <c r="AE66" s="29"/>
      <c r="AF66" s="30"/>
      <c r="AG66" s="30"/>
      <c r="AH66" s="30"/>
      <c r="AI66" s="30"/>
      <c r="AJ66" s="30"/>
      <c r="AK66" s="30"/>
      <c r="AQ66" s="32"/>
    </row>
    <row r="67" spans="1:43" s="31" customFormat="1" ht="18.75" customHeight="1">
      <c r="A67" s="997"/>
      <c r="B67" s="984" t="s">
        <v>29</v>
      </c>
      <c r="C67" s="985"/>
      <c r="D67" s="397">
        <v>207542</v>
      </c>
      <c r="E67" s="767" t="s">
        <v>143</v>
      </c>
      <c r="F67" s="396">
        <v>6012</v>
      </c>
      <c r="G67" s="396">
        <v>15</v>
      </c>
      <c r="H67" s="396">
        <v>4</v>
      </c>
      <c r="I67" s="398">
        <v>499</v>
      </c>
      <c r="J67" s="400">
        <f t="shared" si="3"/>
        <v>214072</v>
      </c>
      <c r="K67" s="397">
        <v>1582</v>
      </c>
      <c r="L67" s="396">
        <v>74532</v>
      </c>
      <c r="M67" s="398">
        <v>31143</v>
      </c>
      <c r="N67" s="397">
        <v>1245</v>
      </c>
      <c r="O67" s="398">
        <v>1442</v>
      </c>
      <c r="P67" s="509">
        <f t="shared" si="6"/>
        <v>109944</v>
      </c>
      <c r="Q67" s="24"/>
      <c r="R67" s="33"/>
      <c r="S67" s="34"/>
      <c r="T67" s="34"/>
      <c r="U67" s="34"/>
      <c r="V67" s="34"/>
      <c r="W67" s="34"/>
      <c r="X67" s="35"/>
      <c r="Y67" s="35"/>
      <c r="Z67" s="35"/>
      <c r="AA67" s="35"/>
      <c r="AB67" s="35"/>
      <c r="AC67" s="35"/>
      <c r="AD67" s="29"/>
      <c r="AE67" s="29"/>
      <c r="AF67" s="30"/>
      <c r="AG67" s="30"/>
      <c r="AH67" s="30"/>
      <c r="AI67" s="30"/>
      <c r="AJ67" s="30"/>
      <c r="AK67" s="30"/>
      <c r="AQ67" s="32"/>
    </row>
    <row r="68" spans="1:43" s="31" customFormat="1" ht="18.75" customHeight="1">
      <c r="A68" s="997"/>
      <c r="B68" s="984" t="s">
        <v>30</v>
      </c>
      <c r="C68" s="985"/>
      <c r="D68" s="397">
        <v>208311</v>
      </c>
      <c r="E68" s="767" t="s">
        <v>143</v>
      </c>
      <c r="F68" s="396">
        <v>3045</v>
      </c>
      <c r="G68" s="396">
        <v>7</v>
      </c>
      <c r="H68" s="396">
        <v>4</v>
      </c>
      <c r="I68" s="398">
        <v>500</v>
      </c>
      <c r="J68" s="400">
        <f t="shared" si="3"/>
        <v>211867</v>
      </c>
      <c r="K68" s="21">
        <v>1573</v>
      </c>
      <c r="L68" s="22">
        <v>74699</v>
      </c>
      <c r="M68" s="23">
        <v>31235</v>
      </c>
      <c r="N68" s="312">
        <v>1248</v>
      </c>
      <c r="O68" s="390">
        <v>1432</v>
      </c>
      <c r="P68" s="227">
        <f t="shared" si="6"/>
        <v>110187</v>
      </c>
      <c r="Q68" s="24"/>
      <c r="R68" s="33"/>
      <c r="S68" s="34"/>
      <c r="T68" s="34"/>
      <c r="U68" s="34"/>
      <c r="V68" s="34"/>
      <c r="W68" s="34"/>
      <c r="X68" s="35"/>
      <c r="Y68" s="35"/>
      <c r="Z68" s="35"/>
      <c r="AA68" s="35"/>
      <c r="AB68" s="35"/>
      <c r="AC68" s="35"/>
      <c r="AD68" s="29"/>
      <c r="AE68" s="29"/>
      <c r="AF68" s="30"/>
      <c r="AG68" s="30"/>
      <c r="AH68" s="30"/>
      <c r="AI68" s="30"/>
      <c r="AJ68" s="30"/>
      <c r="AK68" s="30"/>
      <c r="AQ68" s="32"/>
    </row>
    <row r="69" spans="1:43" s="31" customFormat="1" ht="18.75" customHeight="1">
      <c r="A69" s="997"/>
      <c r="B69" s="984" t="s">
        <v>31</v>
      </c>
      <c r="C69" s="985"/>
      <c r="D69" s="397">
        <v>207266</v>
      </c>
      <c r="E69" s="767" t="s">
        <v>143</v>
      </c>
      <c r="F69" s="396">
        <v>2925</v>
      </c>
      <c r="G69" s="396">
        <v>5</v>
      </c>
      <c r="H69" s="396">
        <v>4</v>
      </c>
      <c r="I69" s="398">
        <v>524</v>
      </c>
      <c r="J69" s="400">
        <f t="shared" si="3"/>
        <v>210724</v>
      </c>
      <c r="K69" s="21">
        <v>1561</v>
      </c>
      <c r="L69" s="22">
        <v>75008</v>
      </c>
      <c r="M69" s="23">
        <v>31334</v>
      </c>
      <c r="N69" s="397">
        <v>1249</v>
      </c>
      <c r="O69" s="398">
        <v>1444</v>
      </c>
      <c r="P69" s="227">
        <f t="shared" si="6"/>
        <v>110596</v>
      </c>
      <c r="Q69" s="24"/>
      <c r="R69" s="33"/>
      <c r="S69" s="34"/>
      <c r="T69" s="34"/>
      <c r="U69" s="34"/>
      <c r="V69" s="34"/>
      <c r="W69" s="34"/>
      <c r="X69" s="35"/>
      <c r="Y69" s="35"/>
      <c r="Z69" s="35"/>
      <c r="AA69" s="35"/>
      <c r="AB69" s="35"/>
      <c r="AC69" s="35"/>
      <c r="AD69" s="29"/>
      <c r="AE69" s="29"/>
      <c r="AF69" s="30"/>
      <c r="AG69" s="30"/>
      <c r="AH69" s="30"/>
      <c r="AI69" s="30"/>
      <c r="AJ69" s="30"/>
      <c r="AK69" s="30"/>
      <c r="AQ69" s="32"/>
    </row>
    <row r="70" spans="1:43" s="31" customFormat="1" ht="18.75" customHeight="1">
      <c r="A70" s="997"/>
      <c r="B70" s="984" t="s">
        <v>32</v>
      </c>
      <c r="C70" s="985"/>
      <c r="D70" s="397">
        <v>209881</v>
      </c>
      <c r="E70" s="767" t="s">
        <v>143</v>
      </c>
      <c r="F70" s="396">
        <v>6946</v>
      </c>
      <c r="G70" s="396">
        <v>5</v>
      </c>
      <c r="H70" s="396">
        <v>4</v>
      </c>
      <c r="I70" s="398">
        <v>539</v>
      </c>
      <c r="J70" s="400">
        <f t="shared" si="3"/>
        <v>217375</v>
      </c>
      <c r="K70" s="21">
        <v>1557</v>
      </c>
      <c r="L70" s="22">
        <v>75147</v>
      </c>
      <c r="M70" s="23">
        <v>31363</v>
      </c>
      <c r="N70" s="21">
        <v>1253</v>
      </c>
      <c r="O70" s="23">
        <v>1442</v>
      </c>
      <c r="P70" s="227">
        <f t="shared" si="6"/>
        <v>110762</v>
      </c>
      <c r="Q70" s="24"/>
      <c r="R70" s="33"/>
      <c r="S70" s="34"/>
      <c r="T70" s="34"/>
      <c r="U70" s="34"/>
      <c r="V70" s="34"/>
      <c r="W70" s="34"/>
      <c r="X70" s="35"/>
      <c r="Y70" s="35"/>
      <c r="Z70" s="35"/>
      <c r="AA70" s="35"/>
      <c r="AB70" s="35"/>
      <c r="AC70" s="35"/>
      <c r="AD70" s="29"/>
      <c r="AE70" s="29"/>
      <c r="AF70" s="30"/>
      <c r="AG70" s="30"/>
      <c r="AH70" s="30"/>
      <c r="AI70" s="30"/>
      <c r="AJ70" s="30"/>
      <c r="AK70" s="30"/>
      <c r="AQ70" s="32"/>
    </row>
    <row r="71" spans="1:43" s="31" customFormat="1" ht="18.75" customHeight="1">
      <c r="A71" s="997"/>
      <c r="B71" s="984" t="s">
        <v>43</v>
      </c>
      <c r="C71" s="985"/>
      <c r="D71" s="397">
        <v>203383</v>
      </c>
      <c r="E71" s="767" t="s">
        <v>143</v>
      </c>
      <c r="F71" s="396">
        <v>6990</v>
      </c>
      <c r="G71" s="396">
        <v>5</v>
      </c>
      <c r="H71" s="396">
        <v>4</v>
      </c>
      <c r="I71" s="398">
        <v>536</v>
      </c>
      <c r="J71" s="400">
        <f t="shared" si="3"/>
        <v>210918</v>
      </c>
      <c r="K71" s="21">
        <v>1553</v>
      </c>
      <c r="L71" s="22">
        <v>75236</v>
      </c>
      <c r="M71" s="23">
        <v>31445</v>
      </c>
      <c r="N71" s="21">
        <v>1251</v>
      </c>
      <c r="O71" s="23">
        <v>1445</v>
      </c>
      <c r="P71" s="227">
        <f t="shared" si="6"/>
        <v>110930</v>
      </c>
      <c r="Q71" s="24"/>
      <c r="R71" s="33"/>
      <c r="S71" s="34"/>
      <c r="T71" s="34"/>
      <c r="U71" s="34"/>
      <c r="V71" s="34"/>
      <c r="W71" s="34"/>
      <c r="X71" s="35"/>
      <c r="Y71" s="35"/>
      <c r="Z71" s="35"/>
      <c r="AA71" s="35"/>
      <c r="AB71" s="35"/>
      <c r="AC71" s="35"/>
      <c r="AD71" s="29"/>
      <c r="AE71" s="29"/>
      <c r="AF71" s="30"/>
      <c r="AG71" s="30"/>
      <c r="AH71" s="30"/>
      <c r="AI71" s="30"/>
      <c r="AJ71" s="30"/>
      <c r="AK71" s="30"/>
      <c r="AQ71" s="32"/>
    </row>
    <row r="72" spans="1:43" s="31" customFormat="1" ht="18.75" customHeight="1">
      <c r="A72" s="997"/>
      <c r="B72" s="984" t="s">
        <v>49</v>
      </c>
      <c r="C72" s="985"/>
      <c r="D72" s="397">
        <v>205914</v>
      </c>
      <c r="E72" s="767" t="s">
        <v>143</v>
      </c>
      <c r="F72" s="396">
        <v>6768</v>
      </c>
      <c r="G72" s="396">
        <v>7</v>
      </c>
      <c r="H72" s="396">
        <v>1</v>
      </c>
      <c r="I72" s="398">
        <v>592</v>
      </c>
      <c r="J72" s="400">
        <f t="shared" si="3"/>
        <v>213282</v>
      </c>
      <c r="K72" s="21">
        <v>1556</v>
      </c>
      <c r="L72" s="22">
        <v>75415</v>
      </c>
      <c r="M72" s="23">
        <v>31542</v>
      </c>
      <c r="N72" s="312">
        <v>1255</v>
      </c>
      <c r="O72" s="390">
        <v>1449</v>
      </c>
      <c r="P72" s="227">
        <f aca="true" t="shared" si="7" ref="P72:P85">SUM(K72:O72)</f>
        <v>111217</v>
      </c>
      <c r="Q72" s="24"/>
      <c r="R72" s="33"/>
      <c r="S72" s="34"/>
      <c r="T72" s="34"/>
      <c r="U72" s="34"/>
      <c r="V72" s="34"/>
      <c r="W72" s="34"/>
      <c r="X72" s="35"/>
      <c r="Y72" s="35"/>
      <c r="Z72" s="35"/>
      <c r="AA72" s="35"/>
      <c r="AB72" s="35"/>
      <c r="AC72" s="35"/>
      <c r="AD72" s="29"/>
      <c r="AE72" s="29"/>
      <c r="AF72" s="30"/>
      <c r="AG72" s="30"/>
      <c r="AH72" s="30"/>
      <c r="AI72" s="30"/>
      <c r="AJ72" s="30"/>
      <c r="AK72" s="30"/>
      <c r="AQ72" s="32"/>
    </row>
    <row r="73" spans="1:43" s="31" customFormat="1" ht="18.75" customHeight="1" thickBot="1">
      <c r="A73" s="999"/>
      <c r="B73" s="1000" t="s">
        <v>201</v>
      </c>
      <c r="C73" s="1001"/>
      <c r="D73" s="403">
        <v>202746</v>
      </c>
      <c r="E73" s="768" t="s">
        <v>143</v>
      </c>
      <c r="F73" s="404">
        <v>6663</v>
      </c>
      <c r="G73" s="404">
        <v>6</v>
      </c>
      <c r="H73" s="404">
        <v>4</v>
      </c>
      <c r="I73" s="405">
        <v>614</v>
      </c>
      <c r="J73" s="402">
        <f t="shared" si="3"/>
        <v>210033</v>
      </c>
      <c r="K73" s="254">
        <v>1558</v>
      </c>
      <c r="L73" s="225">
        <v>75724</v>
      </c>
      <c r="M73" s="257">
        <v>31818</v>
      </c>
      <c r="N73" s="478">
        <v>1258</v>
      </c>
      <c r="O73" s="476">
        <v>1467</v>
      </c>
      <c r="P73" s="258">
        <f t="shared" si="7"/>
        <v>111825</v>
      </c>
      <c r="Q73" s="24"/>
      <c r="R73" s="33"/>
      <c r="S73" s="34"/>
      <c r="T73" s="34"/>
      <c r="U73" s="34"/>
      <c r="V73" s="34"/>
      <c r="W73" s="34"/>
      <c r="X73" s="35"/>
      <c r="Y73" s="35"/>
      <c r="Z73" s="35"/>
      <c r="AA73" s="35"/>
      <c r="AB73" s="35"/>
      <c r="AC73" s="35"/>
      <c r="AD73" s="29"/>
      <c r="AE73" s="29"/>
      <c r="AF73" s="30"/>
      <c r="AG73" s="30"/>
      <c r="AH73" s="30"/>
      <c r="AI73" s="30"/>
      <c r="AJ73" s="30"/>
      <c r="AK73" s="30"/>
      <c r="AQ73" s="32"/>
    </row>
    <row r="74" spans="1:43" s="31" customFormat="1" ht="18.75" customHeight="1">
      <c r="A74" s="996">
        <v>2014</v>
      </c>
      <c r="B74" s="991" t="s">
        <v>165</v>
      </c>
      <c r="C74" s="992"/>
      <c r="D74" s="490">
        <v>197145</v>
      </c>
      <c r="E74" s="769" t="s">
        <v>143</v>
      </c>
      <c r="F74" s="401">
        <v>6671</v>
      </c>
      <c r="G74" s="401">
        <v>7</v>
      </c>
      <c r="H74" s="401">
        <v>4</v>
      </c>
      <c r="I74" s="491">
        <v>635</v>
      </c>
      <c r="J74" s="399">
        <f t="shared" si="3"/>
        <v>204462</v>
      </c>
      <c r="K74" s="63">
        <v>1550</v>
      </c>
      <c r="L74" s="64">
        <v>75849</v>
      </c>
      <c r="M74" s="65">
        <v>31903</v>
      </c>
      <c r="N74" s="388">
        <v>1265</v>
      </c>
      <c r="O74" s="389">
        <v>1479</v>
      </c>
      <c r="P74" s="226">
        <f t="shared" si="7"/>
        <v>112046</v>
      </c>
      <c r="Q74" s="24"/>
      <c r="R74" s="33"/>
      <c r="S74" s="34"/>
      <c r="T74" s="34"/>
      <c r="U74" s="34"/>
      <c r="V74" s="34"/>
      <c r="W74" s="34"/>
      <c r="X74" s="35"/>
      <c r="Y74" s="35"/>
      <c r="Z74" s="35"/>
      <c r="AA74" s="35"/>
      <c r="AB74" s="35"/>
      <c r="AC74" s="35"/>
      <c r="AD74" s="29"/>
      <c r="AE74" s="29"/>
      <c r="AF74" s="30"/>
      <c r="AG74" s="30"/>
      <c r="AH74" s="30"/>
      <c r="AI74" s="30"/>
      <c r="AJ74" s="30"/>
      <c r="AK74" s="30"/>
      <c r="AQ74" s="32"/>
    </row>
    <row r="75" spans="1:43" s="31" customFormat="1" ht="18.75" customHeight="1">
      <c r="A75" s="997"/>
      <c r="B75" s="984" t="s">
        <v>166</v>
      </c>
      <c r="C75" s="985"/>
      <c r="D75" s="397">
        <v>198943</v>
      </c>
      <c r="E75" s="767" t="s">
        <v>143</v>
      </c>
      <c r="F75" s="396">
        <v>6881</v>
      </c>
      <c r="G75" s="396">
        <v>31</v>
      </c>
      <c r="H75" s="396">
        <v>3</v>
      </c>
      <c r="I75" s="398">
        <v>654</v>
      </c>
      <c r="J75" s="400">
        <f t="shared" si="3"/>
        <v>206512</v>
      </c>
      <c r="K75" s="21">
        <v>1554</v>
      </c>
      <c r="L75" s="22">
        <v>76324</v>
      </c>
      <c r="M75" s="23">
        <v>32042</v>
      </c>
      <c r="N75" s="312">
        <v>1266</v>
      </c>
      <c r="O75" s="390">
        <v>1487</v>
      </c>
      <c r="P75" s="227">
        <f t="shared" si="7"/>
        <v>112673</v>
      </c>
      <c r="Q75" s="24"/>
      <c r="R75" s="33"/>
      <c r="S75" s="34"/>
      <c r="T75" s="34"/>
      <c r="U75" s="34"/>
      <c r="V75" s="34"/>
      <c r="W75" s="34"/>
      <c r="X75" s="35"/>
      <c r="Y75" s="35"/>
      <c r="Z75" s="35"/>
      <c r="AA75" s="35"/>
      <c r="AB75" s="35"/>
      <c r="AC75" s="35"/>
      <c r="AD75" s="29"/>
      <c r="AE75" s="29"/>
      <c r="AF75" s="30"/>
      <c r="AG75" s="30"/>
      <c r="AH75" s="30"/>
      <c r="AI75" s="30"/>
      <c r="AJ75" s="30"/>
      <c r="AK75" s="30"/>
      <c r="AQ75" s="32"/>
    </row>
    <row r="76" spans="1:43" s="31" customFormat="1" ht="18.75" customHeight="1">
      <c r="A76" s="997"/>
      <c r="B76" s="984" t="s">
        <v>167</v>
      </c>
      <c r="C76" s="985"/>
      <c r="D76" s="397">
        <v>203972</v>
      </c>
      <c r="E76" s="767" t="s">
        <v>143</v>
      </c>
      <c r="F76" s="396">
        <v>6694</v>
      </c>
      <c r="G76" s="396">
        <v>38</v>
      </c>
      <c r="H76" s="396">
        <v>3</v>
      </c>
      <c r="I76" s="398">
        <v>665</v>
      </c>
      <c r="J76" s="400">
        <f aca="true" t="shared" si="8" ref="J76:J107">SUM(D76:I76)</f>
        <v>211372</v>
      </c>
      <c r="K76" s="21">
        <v>1554</v>
      </c>
      <c r="L76" s="22">
        <v>76687</v>
      </c>
      <c r="M76" s="23">
        <v>32114</v>
      </c>
      <c r="N76" s="312">
        <v>1269</v>
      </c>
      <c r="O76" s="390">
        <v>1497</v>
      </c>
      <c r="P76" s="227">
        <f t="shared" si="7"/>
        <v>113121</v>
      </c>
      <c r="Q76" s="24"/>
      <c r="R76" s="33"/>
      <c r="S76" s="34"/>
      <c r="T76" s="34"/>
      <c r="U76" s="34"/>
      <c r="V76" s="34"/>
      <c r="W76" s="34"/>
      <c r="X76" s="35"/>
      <c r="Y76" s="35"/>
      <c r="Z76" s="35"/>
      <c r="AA76" s="35"/>
      <c r="AB76" s="35"/>
      <c r="AC76" s="35"/>
      <c r="AD76" s="29"/>
      <c r="AE76" s="29"/>
      <c r="AF76" s="30"/>
      <c r="AG76" s="30"/>
      <c r="AH76" s="30"/>
      <c r="AI76" s="30"/>
      <c r="AJ76" s="30"/>
      <c r="AK76" s="30"/>
      <c r="AQ76" s="32"/>
    </row>
    <row r="77" spans="1:43" s="31" customFormat="1" ht="18.75" customHeight="1">
      <c r="A77" s="997"/>
      <c r="B77" s="984" t="s">
        <v>168</v>
      </c>
      <c r="C77" s="985"/>
      <c r="D77" s="397">
        <v>207894</v>
      </c>
      <c r="E77" s="767" t="s">
        <v>143</v>
      </c>
      <c r="F77" s="396">
        <v>6600</v>
      </c>
      <c r="G77" s="396">
        <v>39</v>
      </c>
      <c r="H77" s="396">
        <v>4</v>
      </c>
      <c r="I77" s="398">
        <v>687</v>
      </c>
      <c r="J77" s="400">
        <f t="shared" si="8"/>
        <v>215224</v>
      </c>
      <c r="K77" s="21">
        <v>1551</v>
      </c>
      <c r="L77" s="22">
        <v>76959</v>
      </c>
      <c r="M77" s="23">
        <v>32197</v>
      </c>
      <c r="N77" s="312">
        <v>1272</v>
      </c>
      <c r="O77" s="390">
        <v>1494</v>
      </c>
      <c r="P77" s="227">
        <f t="shared" si="7"/>
        <v>113473</v>
      </c>
      <c r="Q77" s="24"/>
      <c r="R77" s="33"/>
      <c r="S77" s="34"/>
      <c r="T77" s="34"/>
      <c r="U77" s="34"/>
      <c r="V77" s="34"/>
      <c r="W77" s="34"/>
      <c r="X77" s="35"/>
      <c r="Y77" s="35"/>
      <c r="Z77" s="35"/>
      <c r="AA77" s="35"/>
      <c r="AB77" s="35"/>
      <c r="AC77" s="35"/>
      <c r="AD77" s="29"/>
      <c r="AE77" s="29"/>
      <c r="AF77" s="30"/>
      <c r="AG77" s="30"/>
      <c r="AH77" s="30"/>
      <c r="AI77" s="30"/>
      <c r="AJ77" s="30"/>
      <c r="AK77" s="30"/>
      <c r="AQ77" s="32"/>
    </row>
    <row r="78" spans="1:43" s="31" customFormat="1" ht="18.75" customHeight="1">
      <c r="A78" s="997"/>
      <c r="B78" s="984" t="s">
        <v>27</v>
      </c>
      <c r="C78" s="985"/>
      <c r="D78" s="397">
        <v>210851</v>
      </c>
      <c r="E78" s="767" t="s">
        <v>143</v>
      </c>
      <c r="F78" s="396">
        <v>6509</v>
      </c>
      <c r="G78" s="396">
        <v>41</v>
      </c>
      <c r="H78" s="396">
        <v>3</v>
      </c>
      <c r="I78" s="398">
        <v>706</v>
      </c>
      <c r="J78" s="400">
        <f t="shared" si="8"/>
        <v>218110</v>
      </c>
      <c r="K78" s="21">
        <v>1560</v>
      </c>
      <c r="L78" s="22">
        <v>77267</v>
      </c>
      <c r="M78" s="23">
        <v>32327</v>
      </c>
      <c r="N78" s="312">
        <v>1276</v>
      </c>
      <c r="O78" s="390">
        <v>1498</v>
      </c>
      <c r="P78" s="227">
        <f t="shared" si="7"/>
        <v>113928</v>
      </c>
      <c r="Q78" s="24"/>
      <c r="R78" s="33"/>
      <c r="S78" s="34"/>
      <c r="T78" s="34"/>
      <c r="U78" s="34"/>
      <c r="V78" s="34"/>
      <c r="W78" s="34"/>
      <c r="X78" s="35"/>
      <c r="Y78" s="35"/>
      <c r="Z78" s="35"/>
      <c r="AA78" s="35"/>
      <c r="AB78" s="35"/>
      <c r="AC78" s="35"/>
      <c r="AD78" s="29"/>
      <c r="AE78" s="29"/>
      <c r="AF78" s="30"/>
      <c r="AG78" s="30"/>
      <c r="AH78" s="30"/>
      <c r="AI78" s="30"/>
      <c r="AJ78" s="30"/>
      <c r="AK78" s="30"/>
      <c r="AQ78" s="32"/>
    </row>
    <row r="79" spans="1:43" s="31" customFormat="1" ht="18.75" customHeight="1">
      <c r="A79" s="997"/>
      <c r="B79" s="984" t="s">
        <v>29</v>
      </c>
      <c r="C79" s="985"/>
      <c r="D79" s="397">
        <v>218115</v>
      </c>
      <c r="E79" s="767" t="s">
        <v>143</v>
      </c>
      <c r="F79" s="396">
        <v>7382</v>
      </c>
      <c r="G79" s="396">
        <v>46</v>
      </c>
      <c r="H79" s="396">
        <v>3</v>
      </c>
      <c r="I79" s="398">
        <v>699</v>
      </c>
      <c r="J79" s="400">
        <f t="shared" si="8"/>
        <v>226245</v>
      </c>
      <c r="K79" s="397">
        <v>1569</v>
      </c>
      <c r="L79" s="396">
        <v>77613</v>
      </c>
      <c r="M79" s="398">
        <v>32229</v>
      </c>
      <c r="N79" s="397">
        <v>1281</v>
      </c>
      <c r="O79" s="398">
        <v>1475</v>
      </c>
      <c r="P79" s="509">
        <f t="shared" si="7"/>
        <v>114167</v>
      </c>
      <c r="Q79" s="24"/>
      <c r="R79" s="33"/>
      <c r="S79" s="34"/>
      <c r="T79" s="34"/>
      <c r="U79" s="34"/>
      <c r="V79" s="34"/>
      <c r="W79" s="34"/>
      <c r="X79" s="35"/>
      <c r="Y79" s="35"/>
      <c r="Z79" s="35"/>
      <c r="AA79" s="35"/>
      <c r="AB79" s="35"/>
      <c r="AC79" s="35"/>
      <c r="AD79" s="29"/>
      <c r="AE79" s="29"/>
      <c r="AF79" s="30"/>
      <c r="AG79" s="30"/>
      <c r="AH79" s="30"/>
      <c r="AI79" s="30"/>
      <c r="AJ79" s="30"/>
      <c r="AK79" s="30"/>
      <c r="AQ79" s="32"/>
    </row>
    <row r="80" spans="1:43" s="31" customFormat="1" ht="18.75" customHeight="1">
      <c r="A80" s="997"/>
      <c r="B80" s="984" t="s">
        <v>30</v>
      </c>
      <c r="C80" s="985"/>
      <c r="D80" s="397">
        <v>212920</v>
      </c>
      <c r="E80" s="767" t="s">
        <v>143</v>
      </c>
      <c r="F80" s="396">
        <v>3173</v>
      </c>
      <c r="G80" s="396">
        <v>37</v>
      </c>
      <c r="H80" s="396">
        <v>1</v>
      </c>
      <c r="I80" s="398">
        <v>707</v>
      </c>
      <c r="J80" s="400">
        <f t="shared" si="8"/>
        <v>216838</v>
      </c>
      <c r="K80" s="21">
        <v>1574</v>
      </c>
      <c r="L80" s="22">
        <v>77890</v>
      </c>
      <c r="M80" s="23">
        <v>32273</v>
      </c>
      <c r="N80" s="312">
        <v>1287</v>
      </c>
      <c r="O80" s="390">
        <v>1478</v>
      </c>
      <c r="P80" s="227">
        <f t="shared" si="7"/>
        <v>114502</v>
      </c>
      <c r="Q80" s="24"/>
      <c r="R80" s="33"/>
      <c r="S80" s="34"/>
      <c r="T80" s="34"/>
      <c r="U80" s="34"/>
      <c r="V80" s="34"/>
      <c r="W80" s="34"/>
      <c r="X80" s="35"/>
      <c r="Y80" s="35"/>
      <c r="Z80" s="35"/>
      <c r="AA80" s="35"/>
      <c r="AB80" s="35"/>
      <c r="AC80" s="35"/>
      <c r="AD80" s="29"/>
      <c r="AE80" s="29"/>
      <c r="AF80" s="30"/>
      <c r="AG80" s="30"/>
      <c r="AH80" s="30"/>
      <c r="AI80" s="30"/>
      <c r="AJ80" s="30"/>
      <c r="AK80" s="30"/>
      <c r="AQ80" s="32"/>
    </row>
    <row r="81" spans="1:43" s="31" customFormat="1" ht="18.75" customHeight="1">
      <c r="A81" s="997"/>
      <c r="B81" s="984" t="s">
        <v>31</v>
      </c>
      <c r="C81" s="985"/>
      <c r="D81" s="397">
        <v>216515</v>
      </c>
      <c r="E81" s="767" t="s">
        <v>143</v>
      </c>
      <c r="F81" s="396">
        <v>3096</v>
      </c>
      <c r="G81" s="396">
        <v>0</v>
      </c>
      <c r="H81" s="396">
        <v>2</v>
      </c>
      <c r="I81" s="398">
        <v>723</v>
      </c>
      <c r="J81" s="400">
        <f t="shared" si="8"/>
        <v>220336</v>
      </c>
      <c r="K81" s="21">
        <v>1571</v>
      </c>
      <c r="L81" s="22">
        <v>78142</v>
      </c>
      <c r="M81" s="23">
        <v>32437</v>
      </c>
      <c r="N81" s="397">
        <v>1292</v>
      </c>
      <c r="O81" s="398">
        <v>1487</v>
      </c>
      <c r="P81" s="227">
        <f t="shared" si="7"/>
        <v>114929</v>
      </c>
      <c r="Q81" s="24"/>
      <c r="R81" s="33"/>
      <c r="S81" s="34"/>
      <c r="T81" s="34"/>
      <c r="U81" s="34"/>
      <c r="V81" s="34"/>
      <c r="W81" s="34"/>
      <c r="X81" s="35"/>
      <c r="Y81" s="35"/>
      <c r="Z81" s="35"/>
      <c r="AA81" s="35"/>
      <c r="AB81" s="35"/>
      <c r="AC81" s="35"/>
      <c r="AD81" s="29"/>
      <c r="AE81" s="29"/>
      <c r="AF81" s="30"/>
      <c r="AG81" s="30"/>
      <c r="AH81" s="30"/>
      <c r="AI81" s="30"/>
      <c r="AJ81" s="30"/>
      <c r="AK81" s="30"/>
      <c r="AQ81" s="32"/>
    </row>
    <row r="82" spans="1:43" s="31" customFormat="1" ht="18.75" customHeight="1">
      <c r="A82" s="997"/>
      <c r="B82" s="984" t="s">
        <v>32</v>
      </c>
      <c r="C82" s="985"/>
      <c r="D82" s="397">
        <v>218489</v>
      </c>
      <c r="E82" s="767" t="s">
        <v>143</v>
      </c>
      <c r="F82" s="396">
        <v>8283</v>
      </c>
      <c r="G82" s="396">
        <v>44</v>
      </c>
      <c r="H82" s="396">
        <v>2</v>
      </c>
      <c r="I82" s="398">
        <v>731</v>
      </c>
      <c r="J82" s="400">
        <f t="shared" si="8"/>
        <v>227549</v>
      </c>
      <c r="K82" s="21">
        <v>1555</v>
      </c>
      <c r="L82" s="22">
        <v>78306</v>
      </c>
      <c r="M82" s="23">
        <v>32539</v>
      </c>
      <c r="N82" s="21">
        <v>1297</v>
      </c>
      <c r="O82" s="23">
        <v>1501</v>
      </c>
      <c r="P82" s="227">
        <f t="shared" si="7"/>
        <v>115198</v>
      </c>
      <c r="Q82" s="24"/>
      <c r="R82" s="33"/>
      <c r="S82" s="34"/>
      <c r="T82" s="34"/>
      <c r="U82" s="34"/>
      <c r="V82" s="34"/>
      <c r="W82" s="34"/>
      <c r="X82" s="35"/>
      <c r="Y82" s="35"/>
      <c r="Z82" s="35"/>
      <c r="AA82" s="35"/>
      <c r="AB82" s="35"/>
      <c r="AC82" s="35"/>
      <c r="AD82" s="29"/>
      <c r="AE82" s="29"/>
      <c r="AF82" s="30"/>
      <c r="AG82" s="30"/>
      <c r="AH82" s="30"/>
      <c r="AI82" s="30"/>
      <c r="AJ82" s="30"/>
      <c r="AK82" s="30"/>
      <c r="AQ82" s="32"/>
    </row>
    <row r="83" spans="1:43" s="31" customFormat="1" ht="18.75" customHeight="1">
      <c r="A83" s="997"/>
      <c r="B83" s="984" t="s">
        <v>43</v>
      </c>
      <c r="C83" s="985"/>
      <c r="D83" s="397">
        <v>215953</v>
      </c>
      <c r="E83" s="771" t="s">
        <v>143</v>
      </c>
      <c r="F83" s="396">
        <v>8426</v>
      </c>
      <c r="G83" s="396">
        <v>52</v>
      </c>
      <c r="H83" s="396">
        <v>3</v>
      </c>
      <c r="I83" s="398">
        <v>748</v>
      </c>
      <c r="J83" s="400">
        <f t="shared" si="8"/>
        <v>225182</v>
      </c>
      <c r="K83" s="21">
        <v>1556</v>
      </c>
      <c r="L83" s="22">
        <v>78462</v>
      </c>
      <c r="M83" s="23">
        <v>32675</v>
      </c>
      <c r="N83" s="21">
        <v>1301</v>
      </c>
      <c r="O83" s="23">
        <v>1511</v>
      </c>
      <c r="P83" s="227">
        <f t="shared" si="7"/>
        <v>115505</v>
      </c>
      <c r="Q83" s="24"/>
      <c r="R83" s="33"/>
      <c r="S83" s="34"/>
      <c r="T83" s="34"/>
      <c r="U83" s="34"/>
      <c r="V83" s="34"/>
      <c r="W83" s="34"/>
      <c r="X83" s="35"/>
      <c r="Y83" s="35"/>
      <c r="Z83" s="35"/>
      <c r="AA83" s="35"/>
      <c r="AB83" s="35"/>
      <c r="AC83" s="35"/>
      <c r="AD83" s="29"/>
      <c r="AE83" s="29"/>
      <c r="AF83" s="30"/>
      <c r="AG83" s="30"/>
      <c r="AH83" s="30"/>
      <c r="AI83" s="30"/>
      <c r="AJ83" s="30"/>
      <c r="AK83" s="30"/>
      <c r="AQ83" s="32"/>
    </row>
    <row r="84" spans="1:43" s="31" customFormat="1" ht="18.75" customHeight="1">
      <c r="A84" s="997"/>
      <c r="B84" s="984" t="s">
        <v>49</v>
      </c>
      <c r="C84" s="985"/>
      <c r="D84" s="397">
        <v>217130</v>
      </c>
      <c r="E84" s="767" t="s">
        <v>143</v>
      </c>
      <c r="F84" s="396">
        <v>8253</v>
      </c>
      <c r="G84" s="396">
        <v>75</v>
      </c>
      <c r="H84" s="396">
        <v>2</v>
      </c>
      <c r="I84" s="398">
        <v>772</v>
      </c>
      <c r="J84" s="400">
        <f t="shared" si="8"/>
        <v>226232</v>
      </c>
      <c r="K84" s="21">
        <v>1551</v>
      </c>
      <c r="L84" s="22">
        <v>78668</v>
      </c>
      <c r="M84" s="23">
        <v>32770</v>
      </c>
      <c r="N84" s="312">
        <v>1308</v>
      </c>
      <c r="O84" s="390">
        <v>1517</v>
      </c>
      <c r="P84" s="227">
        <f t="shared" si="7"/>
        <v>115814</v>
      </c>
      <c r="Q84" s="24"/>
      <c r="R84" s="33"/>
      <c r="S84" s="34"/>
      <c r="T84" s="34"/>
      <c r="U84" s="34"/>
      <c r="V84" s="34"/>
      <c r="W84" s="34"/>
      <c r="X84" s="35"/>
      <c r="Y84" s="35"/>
      <c r="Z84" s="35"/>
      <c r="AA84" s="35"/>
      <c r="AB84" s="35"/>
      <c r="AC84" s="35"/>
      <c r="AD84" s="29"/>
      <c r="AE84" s="29"/>
      <c r="AF84" s="30"/>
      <c r="AG84" s="30"/>
      <c r="AH84" s="30"/>
      <c r="AI84" s="30"/>
      <c r="AJ84" s="30"/>
      <c r="AK84" s="30"/>
      <c r="AQ84" s="32"/>
    </row>
    <row r="85" spans="1:43" s="31" customFormat="1" ht="18.75" customHeight="1" thickBot="1">
      <c r="A85" s="999"/>
      <c r="B85" s="1000" t="s">
        <v>201</v>
      </c>
      <c r="C85" s="1001"/>
      <c r="D85" s="403">
        <v>213959</v>
      </c>
      <c r="E85" s="768" t="s">
        <v>143</v>
      </c>
      <c r="F85" s="404">
        <v>7974</v>
      </c>
      <c r="G85" s="404">
        <v>71</v>
      </c>
      <c r="H85" s="404">
        <v>2</v>
      </c>
      <c r="I85" s="405">
        <v>828</v>
      </c>
      <c r="J85" s="402">
        <f t="shared" si="8"/>
        <v>222834</v>
      </c>
      <c r="K85" s="254">
        <v>1548</v>
      </c>
      <c r="L85" s="225">
        <v>78975</v>
      </c>
      <c r="M85" s="257">
        <v>32947</v>
      </c>
      <c r="N85" s="478">
        <v>1310</v>
      </c>
      <c r="O85" s="476">
        <v>1522</v>
      </c>
      <c r="P85" s="258">
        <f t="shared" si="7"/>
        <v>116302</v>
      </c>
      <c r="Q85" s="24"/>
      <c r="R85" s="33"/>
      <c r="S85" s="34"/>
      <c r="T85" s="34"/>
      <c r="U85" s="34"/>
      <c r="V85" s="34"/>
      <c r="W85" s="34"/>
      <c r="X85" s="35"/>
      <c r="Y85" s="35"/>
      <c r="Z85" s="35"/>
      <c r="AA85" s="35"/>
      <c r="AB85" s="35"/>
      <c r="AC85" s="35"/>
      <c r="AD85" s="29"/>
      <c r="AE85" s="29"/>
      <c r="AF85" s="30"/>
      <c r="AG85" s="30"/>
      <c r="AH85" s="30"/>
      <c r="AI85" s="30"/>
      <c r="AJ85" s="30"/>
      <c r="AK85" s="30"/>
      <c r="AQ85" s="32"/>
    </row>
    <row r="86" spans="1:43" s="31" customFormat="1" ht="18.75" customHeight="1">
      <c r="A86" s="996">
        <v>2015</v>
      </c>
      <c r="B86" s="991" t="s">
        <v>165</v>
      </c>
      <c r="C86" s="992"/>
      <c r="D86" s="490" t="s">
        <v>143</v>
      </c>
      <c r="E86" s="769" t="s">
        <v>143</v>
      </c>
      <c r="F86" s="401" t="s">
        <v>143</v>
      </c>
      <c r="G86" s="401" t="s">
        <v>143</v>
      </c>
      <c r="H86" s="401" t="s">
        <v>143</v>
      </c>
      <c r="I86" s="491" t="s">
        <v>143</v>
      </c>
      <c r="J86" s="399">
        <f t="shared" si="8"/>
        <v>0</v>
      </c>
      <c r="K86" s="63" t="s">
        <v>143</v>
      </c>
      <c r="L86" s="64" t="s">
        <v>143</v>
      </c>
      <c r="M86" s="65">
        <v>33000</v>
      </c>
      <c r="N86" s="388">
        <v>1317</v>
      </c>
      <c r="O86" s="389">
        <v>1529</v>
      </c>
      <c r="P86" s="226">
        <f aca="true" t="shared" si="9" ref="P86:P133">SUM(K86:O86)</f>
        <v>35846</v>
      </c>
      <c r="Q86" s="24"/>
      <c r="R86" s="33"/>
      <c r="S86" s="34"/>
      <c r="T86" s="34"/>
      <c r="U86" s="34"/>
      <c r="V86" s="34"/>
      <c r="W86" s="34"/>
      <c r="X86" s="35"/>
      <c r="Y86" s="35"/>
      <c r="Z86" s="35"/>
      <c r="AA86" s="35"/>
      <c r="AB86" s="35"/>
      <c r="AC86" s="35"/>
      <c r="AD86" s="29"/>
      <c r="AE86" s="29"/>
      <c r="AF86" s="30"/>
      <c r="AG86" s="30"/>
      <c r="AH86" s="30"/>
      <c r="AI86" s="30"/>
      <c r="AJ86" s="30"/>
      <c r="AK86" s="30"/>
      <c r="AQ86" s="32"/>
    </row>
    <row r="87" spans="1:43" s="31" customFormat="1" ht="18.75" customHeight="1">
      <c r="A87" s="997"/>
      <c r="B87" s="984" t="s">
        <v>166</v>
      </c>
      <c r="C87" s="985"/>
      <c r="D87" s="397">
        <v>205477</v>
      </c>
      <c r="E87" s="767" t="s">
        <v>143</v>
      </c>
      <c r="F87" s="396">
        <v>7968</v>
      </c>
      <c r="G87" s="396">
        <v>48</v>
      </c>
      <c r="H87" s="396">
        <v>1</v>
      </c>
      <c r="I87" s="398">
        <v>886</v>
      </c>
      <c r="J87" s="400">
        <f t="shared" si="8"/>
        <v>214380</v>
      </c>
      <c r="K87" s="21">
        <v>1547</v>
      </c>
      <c r="L87" s="22">
        <v>80017</v>
      </c>
      <c r="M87" s="23">
        <v>33047</v>
      </c>
      <c r="N87" s="312">
        <v>1327</v>
      </c>
      <c r="O87" s="390">
        <v>1530</v>
      </c>
      <c r="P87" s="227">
        <f t="shared" si="9"/>
        <v>117468</v>
      </c>
      <c r="Q87" s="24"/>
      <c r="R87" s="33"/>
      <c r="S87" s="34"/>
      <c r="T87" s="34"/>
      <c r="U87" s="34"/>
      <c r="V87" s="34"/>
      <c r="W87" s="34"/>
      <c r="X87" s="35"/>
      <c r="Y87" s="35"/>
      <c r="Z87" s="35"/>
      <c r="AA87" s="35"/>
      <c r="AB87" s="35"/>
      <c r="AC87" s="35"/>
      <c r="AD87" s="29"/>
      <c r="AE87" s="29"/>
      <c r="AF87" s="30"/>
      <c r="AG87" s="30"/>
      <c r="AH87" s="30"/>
      <c r="AI87" s="30"/>
      <c r="AJ87" s="30"/>
      <c r="AK87" s="30"/>
      <c r="AQ87" s="32"/>
    </row>
    <row r="88" spans="1:43" s="31" customFormat="1" ht="18.75" customHeight="1">
      <c r="A88" s="997"/>
      <c r="B88" s="984" t="s">
        <v>167</v>
      </c>
      <c r="C88" s="985"/>
      <c r="D88" s="397">
        <v>212587</v>
      </c>
      <c r="E88" s="767" t="s">
        <v>143</v>
      </c>
      <c r="F88" s="396">
        <v>7797</v>
      </c>
      <c r="G88" s="396">
        <v>49</v>
      </c>
      <c r="H88" s="396">
        <v>1</v>
      </c>
      <c r="I88" s="398">
        <v>910</v>
      </c>
      <c r="J88" s="400">
        <f t="shared" si="8"/>
        <v>221344</v>
      </c>
      <c r="K88" s="21">
        <v>1549</v>
      </c>
      <c r="L88" s="22">
        <v>80488</v>
      </c>
      <c r="M88" s="23">
        <v>33152</v>
      </c>
      <c r="N88" s="312">
        <v>1331</v>
      </c>
      <c r="O88" s="390">
        <v>1546</v>
      </c>
      <c r="P88" s="227">
        <f t="shared" si="9"/>
        <v>118066</v>
      </c>
      <c r="Q88" s="24"/>
      <c r="R88" s="33"/>
      <c r="S88" s="34"/>
      <c r="T88" s="34"/>
      <c r="U88" s="34"/>
      <c r="V88" s="34"/>
      <c r="W88" s="34"/>
      <c r="X88" s="35"/>
      <c r="Y88" s="35"/>
      <c r="Z88" s="35"/>
      <c r="AA88" s="35"/>
      <c r="AB88" s="35"/>
      <c r="AC88" s="35"/>
      <c r="AD88" s="29"/>
      <c r="AE88" s="29"/>
      <c r="AF88" s="30"/>
      <c r="AG88" s="30"/>
      <c r="AH88" s="30"/>
      <c r="AI88" s="30"/>
      <c r="AJ88" s="30"/>
      <c r="AK88" s="30"/>
      <c r="AQ88" s="32"/>
    </row>
    <row r="89" spans="1:43" s="31" customFormat="1" ht="18.75" customHeight="1">
      <c r="A89" s="997"/>
      <c r="B89" s="984" t="s">
        <v>168</v>
      </c>
      <c r="C89" s="985"/>
      <c r="D89" s="397">
        <v>218926</v>
      </c>
      <c r="E89" s="767" t="s">
        <v>143</v>
      </c>
      <c r="F89" s="396">
        <v>7700</v>
      </c>
      <c r="G89" s="396">
        <v>35</v>
      </c>
      <c r="H89" s="396">
        <v>1</v>
      </c>
      <c r="I89" s="398">
        <v>926</v>
      </c>
      <c r="J89" s="400">
        <f t="shared" si="8"/>
        <v>227588</v>
      </c>
      <c r="K89" s="21">
        <v>1552</v>
      </c>
      <c r="L89" s="22">
        <v>80857</v>
      </c>
      <c r="M89" s="23">
        <v>33250</v>
      </c>
      <c r="N89" s="312">
        <v>1334</v>
      </c>
      <c r="O89" s="390">
        <v>1560</v>
      </c>
      <c r="P89" s="227">
        <f t="shared" si="9"/>
        <v>118553</v>
      </c>
      <c r="Q89" s="24"/>
      <c r="R89" s="33"/>
      <c r="S89" s="34"/>
      <c r="T89" s="34"/>
      <c r="U89" s="34"/>
      <c r="V89" s="34"/>
      <c r="W89" s="34"/>
      <c r="X89" s="35"/>
      <c r="Y89" s="35"/>
      <c r="Z89" s="35"/>
      <c r="AA89" s="35"/>
      <c r="AB89" s="35"/>
      <c r="AC89" s="35"/>
      <c r="AD89" s="29"/>
      <c r="AE89" s="29"/>
      <c r="AF89" s="30"/>
      <c r="AG89" s="30"/>
      <c r="AH89" s="30"/>
      <c r="AI89" s="30"/>
      <c r="AJ89" s="30"/>
      <c r="AK89" s="30"/>
      <c r="AQ89" s="32"/>
    </row>
    <row r="90" spans="1:43" s="31" customFormat="1" ht="18.75" customHeight="1">
      <c r="A90" s="997"/>
      <c r="B90" s="984" t="s">
        <v>27</v>
      </c>
      <c r="C90" s="985"/>
      <c r="D90" s="397">
        <v>222314</v>
      </c>
      <c r="E90" s="767" t="s">
        <v>143</v>
      </c>
      <c r="F90" s="396">
        <v>7666</v>
      </c>
      <c r="G90" s="396">
        <v>35</v>
      </c>
      <c r="H90" s="396">
        <v>1</v>
      </c>
      <c r="I90" s="398">
        <v>944</v>
      </c>
      <c r="J90" s="400">
        <f t="shared" si="8"/>
        <v>230960</v>
      </c>
      <c r="K90" s="21">
        <v>1548</v>
      </c>
      <c r="L90" s="22">
        <v>81301</v>
      </c>
      <c r="M90" s="23">
        <v>33376</v>
      </c>
      <c r="N90" s="312">
        <v>1348</v>
      </c>
      <c r="O90" s="390">
        <v>1565</v>
      </c>
      <c r="P90" s="227">
        <f t="shared" si="9"/>
        <v>119138</v>
      </c>
      <c r="Q90" s="24"/>
      <c r="R90" s="33"/>
      <c r="S90" s="34"/>
      <c r="T90" s="34"/>
      <c r="U90" s="34"/>
      <c r="V90" s="34"/>
      <c r="W90" s="34"/>
      <c r="X90" s="35"/>
      <c r="Y90" s="35"/>
      <c r="Z90" s="35"/>
      <c r="AA90" s="35"/>
      <c r="AB90" s="35"/>
      <c r="AC90" s="35"/>
      <c r="AD90" s="29"/>
      <c r="AE90" s="29"/>
      <c r="AF90" s="30"/>
      <c r="AG90" s="30"/>
      <c r="AH90" s="30"/>
      <c r="AI90" s="30"/>
      <c r="AJ90" s="30"/>
      <c r="AK90" s="30"/>
      <c r="AQ90" s="32"/>
    </row>
    <row r="91" spans="1:43" s="31" customFormat="1" ht="18.75" customHeight="1">
      <c r="A91" s="997"/>
      <c r="B91" s="984" t="s">
        <v>29</v>
      </c>
      <c r="C91" s="985"/>
      <c r="D91" s="397">
        <v>226527</v>
      </c>
      <c r="E91" s="767" t="s">
        <v>143</v>
      </c>
      <c r="F91" s="396">
        <v>7402</v>
      </c>
      <c r="G91" s="396">
        <v>30</v>
      </c>
      <c r="H91" s="396">
        <v>1</v>
      </c>
      <c r="I91" s="398">
        <v>974</v>
      </c>
      <c r="J91" s="400">
        <f t="shared" si="8"/>
        <v>234934</v>
      </c>
      <c r="K91" s="397">
        <v>1553</v>
      </c>
      <c r="L91" s="396">
        <v>81752</v>
      </c>
      <c r="M91" s="398">
        <v>33220</v>
      </c>
      <c r="N91" s="397">
        <v>1357</v>
      </c>
      <c r="O91" s="398">
        <v>1537</v>
      </c>
      <c r="P91" s="509">
        <f t="shared" si="9"/>
        <v>119419</v>
      </c>
      <c r="Q91" s="24"/>
      <c r="R91" s="33"/>
      <c r="S91" s="34"/>
      <c r="T91" s="34"/>
      <c r="U91" s="34"/>
      <c r="V91" s="34"/>
      <c r="W91" s="34"/>
      <c r="X91" s="35"/>
      <c r="Y91" s="35"/>
      <c r="Z91" s="35"/>
      <c r="AA91" s="35"/>
      <c r="AB91" s="35"/>
      <c r="AC91" s="35"/>
      <c r="AD91" s="29"/>
      <c r="AE91" s="29"/>
      <c r="AF91" s="30"/>
      <c r="AG91" s="30"/>
      <c r="AH91" s="30"/>
      <c r="AI91" s="30"/>
      <c r="AJ91" s="30"/>
      <c r="AK91" s="30"/>
      <c r="AQ91" s="32"/>
    </row>
    <row r="92" spans="1:43" s="31" customFormat="1" ht="18.75" customHeight="1">
      <c r="A92" s="997"/>
      <c r="B92" s="984" t="s">
        <v>30</v>
      </c>
      <c r="C92" s="985"/>
      <c r="D92" s="397">
        <v>223968</v>
      </c>
      <c r="E92" s="767" t="s">
        <v>143</v>
      </c>
      <c r="F92" s="396">
        <v>3030</v>
      </c>
      <c r="G92" s="396">
        <v>15</v>
      </c>
      <c r="H92" s="396">
        <v>0</v>
      </c>
      <c r="I92" s="398">
        <v>986</v>
      </c>
      <c r="J92" s="400">
        <f t="shared" si="8"/>
        <v>227999</v>
      </c>
      <c r="K92" s="21">
        <v>1559</v>
      </c>
      <c r="L92" s="22">
        <v>82250</v>
      </c>
      <c r="M92" s="23">
        <v>33326</v>
      </c>
      <c r="N92" s="312">
        <v>1362</v>
      </c>
      <c r="O92" s="390">
        <v>1539</v>
      </c>
      <c r="P92" s="227">
        <f t="shared" si="9"/>
        <v>120036</v>
      </c>
      <c r="Q92" s="24"/>
      <c r="R92" s="33"/>
      <c r="S92" s="34"/>
      <c r="T92" s="34"/>
      <c r="U92" s="34"/>
      <c r="V92" s="34"/>
      <c r="W92" s="34"/>
      <c r="X92" s="35"/>
      <c r="Y92" s="35"/>
      <c r="Z92" s="35"/>
      <c r="AA92" s="35"/>
      <c r="AB92" s="35"/>
      <c r="AC92" s="35"/>
      <c r="AD92" s="29"/>
      <c r="AE92" s="29"/>
      <c r="AF92" s="30"/>
      <c r="AG92" s="30"/>
      <c r="AH92" s="30"/>
      <c r="AI92" s="30"/>
      <c r="AJ92" s="30"/>
      <c r="AK92" s="30"/>
      <c r="AQ92" s="32"/>
    </row>
    <row r="93" spans="1:43" s="31" customFormat="1" ht="18.75" customHeight="1">
      <c r="A93" s="997"/>
      <c r="B93" s="984" t="s">
        <v>31</v>
      </c>
      <c r="C93" s="985"/>
      <c r="D93" s="397">
        <v>228765</v>
      </c>
      <c r="E93" s="767" t="s">
        <v>143</v>
      </c>
      <c r="F93" s="396">
        <v>2942</v>
      </c>
      <c r="G93" s="396">
        <v>13</v>
      </c>
      <c r="H93" s="396">
        <v>1</v>
      </c>
      <c r="I93" s="398">
        <v>792</v>
      </c>
      <c r="J93" s="400">
        <f t="shared" si="8"/>
        <v>232513</v>
      </c>
      <c r="K93" s="21">
        <v>1555</v>
      </c>
      <c r="L93" s="22">
        <v>82685</v>
      </c>
      <c r="M93" s="23">
        <v>33431</v>
      </c>
      <c r="N93" s="397">
        <v>1377</v>
      </c>
      <c r="O93" s="398">
        <v>1551</v>
      </c>
      <c r="P93" s="227">
        <f t="shared" si="9"/>
        <v>120599</v>
      </c>
      <c r="Q93" s="24"/>
      <c r="R93" s="33"/>
      <c r="S93" s="34"/>
      <c r="T93" s="34"/>
      <c r="U93" s="34"/>
      <c r="V93" s="34"/>
      <c r="W93" s="34"/>
      <c r="X93" s="35"/>
      <c r="Y93" s="35"/>
      <c r="Z93" s="35"/>
      <c r="AA93" s="35"/>
      <c r="AB93" s="35"/>
      <c r="AC93" s="35"/>
      <c r="AD93" s="29"/>
      <c r="AE93" s="29"/>
      <c r="AF93" s="30"/>
      <c r="AG93" s="30"/>
      <c r="AH93" s="30"/>
      <c r="AI93" s="30"/>
      <c r="AJ93" s="30"/>
      <c r="AK93" s="30"/>
      <c r="AQ93" s="32"/>
    </row>
    <row r="94" spans="1:43" s="31" customFormat="1" ht="18.75" customHeight="1">
      <c r="A94" s="997"/>
      <c r="B94" s="984" t="s">
        <v>32</v>
      </c>
      <c r="C94" s="985"/>
      <c r="D94" s="397">
        <v>222462</v>
      </c>
      <c r="E94" s="767" t="s">
        <v>143</v>
      </c>
      <c r="F94" s="396">
        <v>6008</v>
      </c>
      <c r="G94" s="396">
        <v>37</v>
      </c>
      <c r="H94" s="396">
        <v>1</v>
      </c>
      <c r="I94" s="398">
        <v>796</v>
      </c>
      <c r="J94" s="400">
        <f t="shared" si="8"/>
        <v>229304</v>
      </c>
      <c r="K94" s="21">
        <v>1556</v>
      </c>
      <c r="L94" s="22">
        <v>83001</v>
      </c>
      <c r="M94" s="23">
        <v>33509</v>
      </c>
      <c r="N94" s="21">
        <v>1384</v>
      </c>
      <c r="O94" s="23">
        <v>1542</v>
      </c>
      <c r="P94" s="227">
        <f t="shared" si="9"/>
        <v>120992</v>
      </c>
      <c r="Q94" s="24"/>
      <c r="R94" s="33"/>
      <c r="S94" s="34"/>
      <c r="T94" s="34"/>
      <c r="U94" s="34"/>
      <c r="V94" s="34"/>
      <c r="W94" s="34"/>
      <c r="X94" s="35"/>
      <c r="Y94" s="35"/>
      <c r="Z94" s="35"/>
      <c r="AA94" s="35"/>
      <c r="AB94" s="35"/>
      <c r="AC94" s="35"/>
      <c r="AD94" s="29"/>
      <c r="AE94" s="29"/>
      <c r="AF94" s="30"/>
      <c r="AG94" s="30"/>
      <c r="AH94" s="30"/>
      <c r="AI94" s="30"/>
      <c r="AJ94" s="30"/>
      <c r="AK94" s="30"/>
      <c r="AQ94" s="32"/>
    </row>
    <row r="95" spans="1:43" s="31" customFormat="1" ht="18.75" customHeight="1">
      <c r="A95" s="997"/>
      <c r="B95" s="984" t="s">
        <v>43</v>
      </c>
      <c r="C95" s="985"/>
      <c r="D95" s="397">
        <v>226428</v>
      </c>
      <c r="E95" s="771" t="s">
        <v>143</v>
      </c>
      <c r="F95" s="396">
        <v>8041</v>
      </c>
      <c r="G95" s="396">
        <v>34</v>
      </c>
      <c r="H95" s="396">
        <v>1</v>
      </c>
      <c r="I95" s="398">
        <v>808</v>
      </c>
      <c r="J95" s="400">
        <f t="shared" si="8"/>
        <v>235312</v>
      </c>
      <c r="K95" s="21">
        <v>1564</v>
      </c>
      <c r="L95" s="22">
        <v>83388</v>
      </c>
      <c r="M95" s="23">
        <v>33660</v>
      </c>
      <c r="N95" s="21">
        <v>1398</v>
      </c>
      <c r="O95" s="23">
        <v>1541</v>
      </c>
      <c r="P95" s="227">
        <f t="shared" si="9"/>
        <v>121551</v>
      </c>
      <c r="Q95" s="24"/>
      <c r="R95" s="33"/>
      <c r="S95" s="34"/>
      <c r="T95" s="34"/>
      <c r="U95" s="34"/>
      <c r="V95" s="34"/>
      <c r="W95" s="34"/>
      <c r="X95" s="35"/>
      <c r="Y95" s="35"/>
      <c r="Z95" s="35"/>
      <c r="AA95" s="35"/>
      <c r="AB95" s="35"/>
      <c r="AC95" s="35"/>
      <c r="AD95" s="29"/>
      <c r="AE95" s="29"/>
      <c r="AF95" s="30"/>
      <c r="AG95" s="30"/>
      <c r="AH95" s="30"/>
      <c r="AI95" s="30"/>
      <c r="AJ95" s="30"/>
      <c r="AK95" s="30"/>
      <c r="AQ95" s="32"/>
    </row>
    <row r="96" spans="1:43" s="31" customFormat="1" ht="18.75" customHeight="1">
      <c r="A96" s="997"/>
      <c r="B96" s="984" t="s">
        <v>49</v>
      </c>
      <c r="C96" s="985"/>
      <c r="D96" s="397">
        <v>224572</v>
      </c>
      <c r="E96" s="767" t="s">
        <v>143</v>
      </c>
      <c r="F96" s="396">
        <v>7874</v>
      </c>
      <c r="G96" s="396">
        <v>34</v>
      </c>
      <c r="H96" s="396">
        <v>1</v>
      </c>
      <c r="I96" s="398">
        <v>817</v>
      </c>
      <c r="J96" s="400">
        <f t="shared" si="8"/>
        <v>233298</v>
      </c>
      <c r="K96" s="21">
        <v>1552</v>
      </c>
      <c r="L96" s="22">
        <v>83765</v>
      </c>
      <c r="M96" s="23">
        <v>33876</v>
      </c>
      <c r="N96" s="312">
        <v>1407</v>
      </c>
      <c r="O96" s="390">
        <v>1540</v>
      </c>
      <c r="P96" s="227">
        <f t="shared" si="9"/>
        <v>122140</v>
      </c>
      <c r="Q96" s="24"/>
      <c r="R96" s="33"/>
      <c r="S96" s="34"/>
      <c r="T96" s="34"/>
      <c r="U96" s="34"/>
      <c r="V96" s="34"/>
      <c r="W96" s="34"/>
      <c r="X96" s="35"/>
      <c r="Y96" s="35"/>
      <c r="Z96" s="35"/>
      <c r="AA96" s="35"/>
      <c r="AB96" s="35"/>
      <c r="AC96" s="35"/>
      <c r="AD96" s="29"/>
      <c r="AE96" s="29"/>
      <c r="AF96" s="30"/>
      <c r="AG96" s="30"/>
      <c r="AH96" s="30"/>
      <c r="AI96" s="30"/>
      <c r="AJ96" s="30"/>
      <c r="AK96" s="30"/>
      <c r="AQ96" s="32"/>
    </row>
    <row r="97" spans="1:43" s="31" customFormat="1" ht="18.75" customHeight="1" thickBot="1">
      <c r="A97" s="998"/>
      <c r="B97" s="986" t="s">
        <v>201</v>
      </c>
      <c r="C97" s="987"/>
      <c r="D97" s="403">
        <v>221581</v>
      </c>
      <c r="E97" s="768" t="s">
        <v>143</v>
      </c>
      <c r="F97" s="404">
        <v>7815</v>
      </c>
      <c r="G97" s="404">
        <v>18</v>
      </c>
      <c r="H97" s="404">
        <v>1</v>
      </c>
      <c r="I97" s="405">
        <v>825</v>
      </c>
      <c r="J97" s="402">
        <f t="shared" si="8"/>
        <v>230240</v>
      </c>
      <c r="K97" s="254">
        <v>1542</v>
      </c>
      <c r="L97" s="225">
        <v>84127</v>
      </c>
      <c r="M97" s="257">
        <v>33958</v>
      </c>
      <c r="N97" s="478">
        <v>1416</v>
      </c>
      <c r="O97" s="476">
        <v>1556</v>
      </c>
      <c r="P97" s="258">
        <f t="shared" si="9"/>
        <v>122599</v>
      </c>
      <c r="Q97" s="24"/>
      <c r="R97" s="33"/>
      <c r="S97" s="34"/>
      <c r="T97" s="34"/>
      <c r="U97" s="34"/>
      <c r="V97" s="34"/>
      <c r="W97" s="34"/>
      <c r="X97" s="35"/>
      <c r="Y97" s="35"/>
      <c r="Z97" s="35"/>
      <c r="AA97" s="35"/>
      <c r="AB97" s="35"/>
      <c r="AC97" s="35"/>
      <c r="AD97" s="29"/>
      <c r="AE97" s="29"/>
      <c r="AF97" s="30"/>
      <c r="AG97" s="30"/>
      <c r="AH97" s="30"/>
      <c r="AI97" s="30"/>
      <c r="AJ97" s="30"/>
      <c r="AK97" s="30"/>
      <c r="AQ97" s="32"/>
    </row>
    <row r="98" spans="1:43" s="31" customFormat="1" ht="18.75" customHeight="1">
      <c r="A98" s="996">
        <v>2016</v>
      </c>
      <c r="B98" s="991" t="s">
        <v>165</v>
      </c>
      <c r="C98" s="992"/>
      <c r="D98" s="490">
        <v>209271</v>
      </c>
      <c r="E98" s="769" t="s">
        <v>143</v>
      </c>
      <c r="F98" s="401">
        <v>8153</v>
      </c>
      <c r="G98" s="401" t="s">
        <v>143</v>
      </c>
      <c r="H98" s="401">
        <v>1</v>
      </c>
      <c r="I98" s="491">
        <v>828</v>
      </c>
      <c r="J98" s="399">
        <f t="shared" si="8"/>
        <v>218253</v>
      </c>
      <c r="K98" s="63">
        <v>1549</v>
      </c>
      <c r="L98" s="64">
        <v>84315</v>
      </c>
      <c r="M98" s="65">
        <v>33976</v>
      </c>
      <c r="N98" s="388">
        <v>1424</v>
      </c>
      <c r="O98" s="389">
        <v>1555</v>
      </c>
      <c r="P98" s="226">
        <f t="shared" si="9"/>
        <v>122819</v>
      </c>
      <c r="Q98" s="24"/>
      <c r="R98" s="33"/>
      <c r="S98" s="34"/>
      <c r="T98" s="34"/>
      <c r="U98" s="34"/>
      <c r="V98" s="34"/>
      <c r="W98" s="34"/>
      <c r="X98" s="35"/>
      <c r="Y98" s="35"/>
      <c r="Z98" s="35"/>
      <c r="AA98" s="35"/>
      <c r="AB98" s="35"/>
      <c r="AC98" s="35"/>
      <c r="AD98" s="29"/>
      <c r="AE98" s="29"/>
      <c r="AF98" s="30"/>
      <c r="AG98" s="30"/>
      <c r="AH98" s="30"/>
      <c r="AI98" s="30"/>
      <c r="AJ98" s="30"/>
      <c r="AK98" s="30"/>
      <c r="AQ98" s="32"/>
    </row>
    <row r="99" spans="1:43" s="31" customFormat="1" ht="18.75" customHeight="1">
      <c r="A99" s="997"/>
      <c r="B99" s="984" t="s">
        <v>166</v>
      </c>
      <c r="C99" s="985"/>
      <c r="D99" s="397">
        <v>209029</v>
      </c>
      <c r="E99" s="767" t="s">
        <v>143</v>
      </c>
      <c r="F99" s="396">
        <v>8219</v>
      </c>
      <c r="G99" s="396" t="s">
        <v>143</v>
      </c>
      <c r="H99" s="396">
        <v>1</v>
      </c>
      <c r="I99" s="398">
        <v>828</v>
      </c>
      <c r="J99" s="400">
        <f t="shared" si="8"/>
        <v>218077</v>
      </c>
      <c r="K99" s="21">
        <v>1544</v>
      </c>
      <c r="L99" s="22">
        <v>84864</v>
      </c>
      <c r="M99" s="23">
        <v>34095</v>
      </c>
      <c r="N99" s="312">
        <v>1431</v>
      </c>
      <c r="O99" s="390">
        <v>1555</v>
      </c>
      <c r="P99" s="227">
        <f t="shared" si="9"/>
        <v>123489</v>
      </c>
      <c r="Q99" s="24"/>
      <c r="R99" s="33"/>
      <c r="S99" s="34"/>
      <c r="T99" s="34"/>
      <c r="U99" s="34"/>
      <c r="V99" s="34"/>
      <c r="W99" s="34"/>
      <c r="X99" s="35"/>
      <c r="Y99" s="35"/>
      <c r="Z99" s="35"/>
      <c r="AA99" s="35"/>
      <c r="AB99" s="35"/>
      <c r="AC99" s="35"/>
      <c r="AD99" s="29"/>
      <c r="AE99" s="29"/>
      <c r="AF99" s="30"/>
      <c r="AG99" s="30"/>
      <c r="AH99" s="30"/>
      <c r="AI99" s="30"/>
      <c r="AJ99" s="30"/>
      <c r="AK99" s="30"/>
      <c r="AQ99" s="32"/>
    </row>
    <row r="100" spans="1:43" s="31" customFormat="1" ht="18.75" customHeight="1">
      <c r="A100" s="997"/>
      <c r="B100" s="984" t="s">
        <v>167</v>
      </c>
      <c r="C100" s="985"/>
      <c r="D100" s="397">
        <v>216149</v>
      </c>
      <c r="E100" s="767" t="s">
        <v>143</v>
      </c>
      <c r="F100" s="396">
        <v>8070</v>
      </c>
      <c r="G100" s="396" t="s">
        <v>143</v>
      </c>
      <c r="H100" s="396">
        <v>1</v>
      </c>
      <c r="I100" s="398">
        <v>828</v>
      </c>
      <c r="J100" s="400">
        <f t="shared" si="8"/>
        <v>225048</v>
      </c>
      <c r="K100" s="21">
        <v>1542</v>
      </c>
      <c r="L100" s="22">
        <v>85374</v>
      </c>
      <c r="M100" s="23">
        <v>34222</v>
      </c>
      <c r="N100" s="312">
        <v>1436</v>
      </c>
      <c r="O100" s="390">
        <v>1555</v>
      </c>
      <c r="P100" s="227">
        <f t="shared" si="9"/>
        <v>124129</v>
      </c>
      <c r="Q100" s="24"/>
      <c r="R100" s="33"/>
      <c r="S100" s="34"/>
      <c r="T100" s="34"/>
      <c r="U100" s="34"/>
      <c r="V100" s="34"/>
      <c r="W100" s="34"/>
      <c r="X100" s="35"/>
      <c r="Y100" s="35"/>
      <c r="Z100" s="35"/>
      <c r="AA100" s="35"/>
      <c r="AB100" s="35"/>
      <c r="AC100" s="35"/>
      <c r="AD100" s="29"/>
      <c r="AE100" s="29"/>
      <c r="AF100" s="30"/>
      <c r="AG100" s="30"/>
      <c r="AH100" s="30"/>
      <c r="AI100" s="30"/>
      <c r="AJ100" s="30"/>
      <c r="AK100" s="30"/>
      <c r="AQ100" s="32"/>
    </row>
    <row r="101" spans="1:43" s="31" customFormat="1" ht="18.75" customHeight="1">
      <c r="A101" s="997"/>
      <c r="B101" s="984" t="s">
        <v>168</v>
      </c>
      <c r="C101" s="985"/>
      <c r="D101" s="397">
        <v>219785</v>
      </c>
      <c r="E101" s="767" t="s">
        <v>143</v>
      </c>
      <c r="F101" s="396">
        <v>7940</v>
      </c>
      <c r="G101" s="396" t="s">
        <v>143</v>
      </c>
      <c r="H101" s="396">
        <v>1</v>
      </c>
      <c r="I101" s="398">
        <v>826</v>
      </c>
      <c r="J101" s="400">
        <f t="shared" si="8"/>
        <v>228552</v>
      </c>
      <c r="K101" s="21">
        <v>1548</v>
      </c>
      <c r="L101" s="22">
        <v>85809</v>
      </c>
      <c r="M101" s="23">
        <v>34312</v>
      </c>
      <c r="N101" s="312">
        <v>1453</v>
      </c>
      <c r="O101" s="390">
        <v>1565</v>
      </c>
      <c r="P101" s="227">
        <f t="shared" si="9"/>
        <v>124687</v>
      </c>
      <c r="Q101" s="24"/>
      <c r="R101" s="33"/>
      <c r="S101" s="34"/>
      <c r="T101" s="34"/>
      <c r="U101" s="34"/>
      <c r="V101" s="34"/>
      <c r="W101" s="34"/>
      <c r="X101" s="35"/>
      <c r="Y101" s="35"/>
      <c r="Z101" s="35"/>
      <c r="AA101" s="35"/>
      <c r="AB101" s="35"/>
      <c r="AC101" s="35"/>
      <c r="AD101" s="29"/>
      <c r="AE101" s="29"/>
      <c r="AF101" s="30"/>
      <c r="AG101" s="30"/>
      <c r="AH101" s="30"/>
      <c r="AI101" s="30"/>
      <c r="AJ101" s="30"/>
      <c r="AK101" s="30"/>
      <c r="AQ101" s="32"/>
    </row>
    <row r="102" spans="1:43" s="31" customFormat="1" ht="18.75" customHeight="1">
      <c r="A102" s="997"/>
      <c r="B102" s="984" t="s">
        <v>27</v>
      </c>
      <c r="C102" s="985"/>
      <c r="D102" s="397">
        <v>220654</v>
      </c>
      <c r="E102" s="767" t="s">
        <v>143</v>
      </c>
      <c r="F102" s="396">
        <v>8040</v>
      </c>
      <c r="G102" s="396" t="s">
        <v>143</v>
      </c>
      <c r="H102" s="396">
        <v>1</v>
      </c>
      <c r="I102" s="398">
        <v>2497</v>
      </c>
      <c r="J102" s="400">
        <f t="shared" si="8"/>
        <v>231192</v>
      </c>
      <c r="K102" s="21">
        <v>1552</v>
      </c>
      <c r="L102" s="22">
        <v>86151</v>
      </c>
      <c r="M102" s="23">
        <v>34399</v>
      </c>
      <c r="N102" s="312">
        <v>1497</v>
      </c>
      <c r="O102" s="390">
        <v>1567</v>
      </c>
      <c r="P102" s="227">
        <f t="shared" si="9"/>
        <v>125166</v>
      </c>
      <c r="Q102" s="24"/>
      <c r="R102" s="33"/>
      <c r="S102" s="34"/>
      <c r="T102" s="34"/>
      <c r="U102" s="34"/>
      <c r="V102" s="34"/>
      <c r="W102" s="34"/>
      <c r="X102" s="35"/>
      <c r="Y102" s="35"/>
      <c r="Z102" s="35"/>
      <c r="AA102" s="35"/>
      <c r="AB102" s="35"/>
      <c r="AC102" s="35"/>
      <c r="AD102" s="29"/>
      <c r="AE102" s="29"/>
      <c r="AF102" s="30"/>
      <c r="AG102" s="30"/>
      <c r="AH102" s="30"/>
      <c r="AI102" s="30"/>
      <c r="AJ102" s="30"/>
      <c r="AK102" s="30"/>
      <c r="AQ102" s="32"/>
    </row>
    <row r="103" spans="1:43" s="31" customFormat="1" ht="18.75" customHeight="1">
      <c r="A103" s="997"/>
      <c r="B103" s="984" t="s">
        <v>29</v>
      </c>
      <c r="C103" s="985"/>
      <c r="D103" s="397">
        <v>223836</v>
      </c>
      <c r="E103" s="767" t="s">
        <v>143</v>
      </c>
      <c r="F103" s="396">
        <v>7898</v>
      </c>
      <c r="G103" s="396" t="s">
        <v>143</v>
      </c>
      <c r="H103" s="396">
        <v>1</v>
      </c>
      <c r="I103" s="398">
        <v>2490</v>
      </c>
      <c r="J103" s="400">
        <f t="shared" si="8"/>
        <v>234225</v>
      </c>
      <c r="K103" s="397">
        <v>1540</v>
      </c>
      <c r="L103" s="396">
        <v>86538</v>
      </c>
      <c r="M103" s="398">
        <v>34202</v>
      </c>
      <c r="N103" s="397">
        <v>1516</v>
      </c>
      <c r="O103" s="398">
        <v>1535</v>
      </c>
      <c r="P103" s="509">
        <f t="shared" si="9"/>
        <v>125331</v>
      </c>
      <c r="Q103" s="24"/>
      <c r="R103" s="33"/>
      <c r="S103" s="34"/>
      <c r="T103" s="34"/>
      <c r="U103" s="34"/>
      <c r="V103" s="34"/>
      <c r="W103" s="34"/>
      <c r="X103" s="35"/>
      <c r="Y103" s="35"/>
      <c r="Z103" s="35"/>
      <c r="AA103" s="35"/>
      <c r="AB103" s="35"/>
      <c r="AC103" s="35"/>
      <c r="AD103" s="29"/>
      <c r="AE103" s="29"/>
      <c r="AF103" s="30"/>
      <c r="AG103" s="30"/>
      <c r="AH103" s="30"/>
      <c r="AI103" s="30"/>
      <c r="AJ103" s="30"/>
      <c r="AK103" s="30"/>
      <c r="AQ103" s="32"/>
    </row>
    <row r="104" spans="1:43" s="31" customFormat="1" ht="18.75" customHeight="1">
      <c r="A104" s="997"/>
      <c r="B104" s="984" t="s">
        <v>30</v>
      </c>
      <c r="C104" s="985"/>
      <c r="D104" s="397">
        <v>221720</v>
      </c>
      <c r="E104" s="767" t="s">
        <v>143</v>
      </c>
      <c r="F104" s="396">
        <v>2853</v>
      </c>
      <c r="G104" s="396" t="s">
        <v>143</v>
      </c>
      <c r="H104" s="396">
        <v>1</v>
      </c>
      <c r="I104" s="398">
        <v>2500</v>
      </c>
      <c r="J104" s="400">
        <f t="shared" si="8"/>
        <v>227074</v>
      </c>
      <c r="K104" s="21">
        <v>1548</v>
      </c>
      <c r="L104" s="22">
        <v>86985</v>
      </c>
      <c r="M104" s="23">
        <v>34300</v>
      </c>
      <c r="N104" s="312">
        <v>1537</v>
      </c>
      <c r="O104" s="390">
        <v>1533</v>
      </c>
      <c r="P104" s="227">
        <f t="shared" si="9"/>
        <v>125903</v>
      </c>
      <c r="Q104" s="24"/>
      <c r="R104" s="33"/>
      <c r="S104" s="34"/>
      <c r="T104" s="34"/>
      <c r="U104" s="34"/>
      <c r="V104" s="34"/>
      <c r="W104" s="34"/>
      <c r="X104" s="35"/>
      <c r="Y104" s="35"/>
      <c r="Z104" s="35"/>
      <c r="AA104" s="35"/>
      <c r="AB104" s="35"/>
      <c r="AC104" s="35"/>
      <c r="AD104" s="29"/>
      <c r="AE104" s="29"/>
      <c r="AF104" s="30"/>
      <c r="AG104" s="30"/>
      <c r="AH104" s="30"/>
      <c r="AI104" s="30"/>
      <c r="AJ104" s="30"/>
      <c r="AK104" s="30"/>
      <c r="AQ104" s="32"/>
    </row>
    <row r="105" spans="1:43" s="31" customFormat="1" ht="18.75" customHeight="1">
      <c r="A105" s="997"/>
      <c r="B105" s="984" t="s">
        <v>31</v>
      </c>
      <c r="C105" s="985"/>
      <c r="D105" s="397">
        <v>223694</v>
      </c>
      <c r="E105" s="767" t="s">
        <v>143</v>
      </c>
      <c r="F105" s="396">
        <v>3065</v>
      </c>
      <c r="G105" s="396" t="s">
        <v>143</v>
      </c>
      <c r="H105" s="396">
        <v>1</v>
      </c>
      <c r="I105" s="398">
        <v>2484</v>
      </c>
      <c r="J105" s="400">
        <f t="shared" si="8"/>
        <v>229244</v>
      </c>
      <c r="K105" s="21">
        <v>1477</v>
      </c>
      <c r="L105" s="22">
        <v>85947</v>
      </c>
      <c r="M105" s="23">
        <v>33269</v>
      </c>
      <c r="N105" s="397">
        <v>1515</v>
      </c>
      <c r="O105" s="398">
        <v>1489</v>
      </c>
      <c r="P105" s="227">
        <f t="shared" si="9"/>
        <v>123697</v>
      </c>
      <c r="Q105" s="24"/>
      <c r="R105" s="33"/>
      <c r="S105" s="34"/>
      <c r="T105" s="34"/>
      <c r="U105" s="34"/>
      <c r="V105" s="34"/>
      <c r="W105" s="34"/>
      <c r="X105" s="35"/>
      <c r="Y105" s="35"/>
      <c r="Z105" s="35"/>
      <c r="AA105" s="35"/>
      <c r="AB105" s="35"/>
      <c r="AC105" s="35"/>
      <c r="AD105" s="29"/>
      <c r="AE105" s="29"/>
      <c r="AF105" s="30"/>
      <c r="AG105" s="30"/>
      <c r="AH105" s="30"/>
      <c r="AI105" s="30"/>
      <c r="AJ105" s="30"/>
      <c r="AK105" s="30"/>
      <c r="AQ105" s="32"/>
    </row>
    <row r="106" spans="1:43" s="31" customFormat="1" ht="18.75" customHeight="1">
      <c r="A106" s="997"/>
      <c r="B106" s="984" t="s">
        <v>32</v>
      </c>
      <c r="C106" s="985"/>
      <c r="D106" s="397">
        <v>219039</v>
      </c>
      <c r="E106" s="767" t="s">
        <v>143</v>
      </c>
      <c r="F106" s="396">
        <v>7047</v>
      </c>
      <c r="G106" s="396" t="s">
        <v>143</v>
      </c>
      <c r="H106" s="396">
        <v>1</v>
      </c>
      <c r="I106" s="398">
        <v>2475</v>
      </c>
      <c r="J106" s="400">
        <f t="shared" si="8"/>
        <v>228562</v>
      </c>
      <c r="K106" s="21">
        <v>1480</v>
      </c>
      <c r="L106" s="22">
        <v>86130</v>
      </c>
      <c r="M106" s="23">
        <v>33334</v>
      </c>
      <c r="N106" s="21">
        <v>1517</v>
      </c>
      <c r="O106" s="23">
        <v>1490</v>
      </c>
      <c r="P106" s="227">
        <f t="shared" si="9"/>
        <v>123951</v>
      </c>
      <c r="Q106" s="24"/>
      <c r="R106" s="33"/>
      <c r="S106" s="34"/>
      <c r="T106" s="34"/>
      <c r="U106" s="34"/>
      <c r="V106" s="34"/>
      <c r="W106" s="34"/>
      <c r="X106" s="35"/>
      <c r="Y106" s="35"/>
      <c r="Z106" s="35"/>
      <c r="AA106" s="35"/>
      <c r="AB106" s="35"/>
      <c r="AC106" s="35"/>
      <c r="AD106" s="29"/>
      <c r="AE106" s="29"/>
      <c r="AF106" s="30"/>
      <c r="AG106" s="30"/>
      <c r="AH106" s="30"/>
      <c r="AI106" s="30"/>
      <c r="AJ106" s="30"/>
      <c r="AK106" s="30"/>
      <c r="AQ106" s="32"/>
    </row>
    <row r="107" spans="1:43" s="31" customFormat="1" ht="18.75" customHeight="1">
      <c r="A107" s="997"/>
      <c r="B107" s="984" t="s">
        <v>43</v>
      </c>
      <c r="C107" s="985"/>
      <c r="D107" s="397">
        <v>220307</v>
      </c>
      <c r="E107" s="771" t="s">
        <v>143</v>
      </c>
      <c r="F107" s="396">
        <v>7218</v>
      </c>
      <c r="G107" s="396" t="s">
        <v>143</v>
      </c>
      <c r="H107" s="396">
        <v>1</v>
      </c>
      <c r="I107" s="398">
        <v>2615</v>
      </c>
      <c r="J107" s="400">
        <f t="shared" si="8"/>
        <v>230141</v>
      </c>
      <c r="K107" s="21">
        <v>1484</v>
      </c>
      <c r="L107" s="22">
        <v>86392</v>
      </c>
      <c r="M107" s="23">
        <v>33470</v>
      </c>
      <c r="N107" s="21">
        <v>1518</v>
      </c>
      <c r="O107" s="23">
        <v>1492</v>
      </c>
      <c r="P107" s="227">
        <f t="shared" si="9"/>
        <v>124356</v>
      </c>
      <c r="Q107" s="24"/>
      <c r="R107" s="33"/>
      <c r="S107" s="34"/>
      <c r="T107" s="34"/>
      <c r="U107" s="34"/>
      <c r="V107" s="34"/>
      <c r="W107" s="34"/>
      <c r="X107" s="35"/>
      <c r="Y107" s="35"/>
      <c r="Z107" s="35"/>
      <c r="AA107" s="35"/>
      <c r="AB107" s="35"/>
      <c r="AC107" s="35"/>
      <c r="AD107" s="29"/>
      <c r="AE107" s="29"/>
      <c r="AF107" s="30"/>
      <c r="AG107" s="30"/>
      <c r="AH107" s="30"/>
      <c r="AI107" s="30"/>
      <c r="AJ107" s="30"/>
      <c r="AK107" s="30"/>
      <c r="AQ107" s="32"/>
    </row>
    <row r="108" spans="1:43" s="31" customFormat="1" ht="18.75" customHeight="1">
      <c r="A108" s="997"/>
      <c r="B108" s="984" t="s">
        <v>49</v>
      </c>
      <c r="C108" s="985"/>
      <c r="D108" s="397">
        <v>219440</v>
      </c>
      <c r="E108" s="767" t="s">
        <v>143</v>
      </c>
      <c r="F108" s="396">
        <v>7477</v>
      </c>
      <c r="G108" s="396" t="s">
        <v>143</v>
      </c>
      <c r="H108" s="396">
        <v>1</v>
      </c>
      <c r="I108" s="398">
        <v>2649</v>
      </c>
      <c r="J108" s="400">
        <f aca="true" t="shared" si="10" ref="J108:J145">SUM(D108:I108)</f>
        <v>229567</v>
      </c>
      <c r="K108" s="21">
        <v>1479</v>
      </c>
      <c r="L108" s="22">
        <v>86735</v>
      </c>
      <c r="M108" s="23">
        <v>33641</v>
      </c>
      <c r="N108" s="312">
        <v>1521</v>
      </c>
      <c r="O108" s="390">
        <v>1492</v>
      </c>
      <c r="P108" s="227">
        <f t="shared" si="9"/>
        <v>124868</v>
      </c>
      <c r="Q108" s="24"/>
      <c r="R108" s="33"/>
      <c r="S108" s="34"/>
      <c r="T108" s="34"/>
      <c r="U108" s="34"/>
      <c r="V108" s="34"/>
      <c r="W108" s="34"/>
      <c r="X108" s="35"/>
      <c r="Y108" s="35"/>
      <c r="Z108" s="35"/>
      <c r="AA108" s="35"/>
      <c r="AB108" s="35"/>
      <c r="AC108" s="35"/>
      <c r="AD108" s="29"/>
      <c r="AE108" s="29"/>
      <c r="AF108" s="30"/>
      <c r="AG108" s="30"/>
      <c r="AH108" s="30"/>
      <c r="AI108" s="30"/>
      <c r="AJ108" s="30"/>
      <c r="AK108" s="30"/>
      <c r="AQ108" s="32"/>
    </row>
    <row r="109" spans="1:43" s="31" customFormat="1" ht="18.75" customHeight="1" thickBot="1">
      <c r="A109" s="998"/>
      <c r="B109" s="986" t="s">
        <v>201</v>
      </c>
      <c r="C109" s="987"/>
      <c r="D109" s="403">
        <v>212824</v>
      </c>
      <c r="E109" s="768" t="s">
        <v>143</v>
      </c>
      <c r="F109" s="404">
        <v>22878</v>
      </c>
      <c r="G109" s="404" t="s">
        <v>143</v>
      </c>
      <c r="H109" s="404">
        <v>1</v>
      </c>
      <c r="I109" s="405">
        <v>2652</v>
      </c>
      <c r="J109" s="402">
        <f t="shared" si="10"/>
        <v>238355</v>
      </c>
      <c r="K109" s="254">
        <v>1476</v>
      </c>
      <c r="L109" s="225">
        <v>87100</v>
      </c>
      <c r="M109" s="257">
        <v>33845</v>
      </c>
      <c r="N109" s="478">
        <v>1520</v>
      </c>
      <c r="O109" s="476">
        <v>1498</v>
      </c>
      <c r="P109" s="258">
        <f t="shared" si="9"/>
        <v>125439</v>
      </c>
      <c r="Q109" s="24"/>
      <c r="R109" s="33"/>
      <c r="S109" s="34"/>
      <c r="T109" s="34"/>
      <c r="U109" s="34"/>
      <c r="V109" s="34"/>
      <c r="W109" s="34"/>
      <c r="X109" s="35"/>
      <c r="Y109" s="35"/>
      <c r="Z109" s="35"/>
      <c r="AA109" s="35"/>
      <c r="AB109" s="35"/>
      <c r="AC109" s="35"/>
      <c r="AD109" s="29"/>
      <c r="AE109" s="29"/>
      <c r="AF109" s="30"/>
      <c r="AG109" s="30"/>
      <c r="AH109" s="30"/>
      <c r="AI109" s="30"/>
      <c r="AJ109" s="30"/>
      <c r="AK109" s="30"/>
      <c r="AQ109" s="32"/>
    </row>
    <row r="110" spans="1:43" s="31" customFormat="1" ht="18.75" customHeight="1">
      <c r="A110" s="996">
        <v>2017</v>
      </c>
      <c r="B110" s="991" t="s">
        <v>165</v>
      </c>
      <c r="C110" s="992"/>
      <c r="D110" s="490">
        <v>215197</v>
      </c>
      <c r="E110" s="769" t="s">
        <v>143</v>
      </c>
      <c r="F110" s="401">
        <v>13740</v>
      </c>
      <c r="G110" s="401" t="s">
        <v>143</v>
      </c>
      <c r="H110" s="401">
        <v>1</v>
      </c>
      <c r="I110" s="491">
        <v>2649</v>
      </c>
      <c r="J110" s="399">
        <f t="shared" si="10"/>
        <v>231587</v>
      </c>
      <c r="K110" s="63">
        <v>1474</v>
      </c>
      <c r="L110" s="64">
        <v>87412</v>
      </c>
      <c r="M110" s="65">
        <v>34011</v>
      </c>
      <c r="N110" s="388">
        <v>1530</v>
      </c>
      <c r="O110" s="389">
        <v>1497</v>
      </c>
      <c r="P110" s="226">
        <f t="shared" si="9"/>
        <v>125924</v>
      </c>
      <c r="Q110" s="24"/>
      <c r="R110" s="33"/>
      <c r="S110" s="34"/>
      <c r="T110" s="34"/>
      <c r="U110" s="34"/>
      <c r="V110" s="34"/>
      <c r="W110" s="34"/>
      <c r="X110" s="35"/>
      <c r="Y110" s="35"/>
      <c r="Z110" s="35"/>
      <c r="AA110" s="35"/>
      <c r="AB110" s="35"/>
      <c r="AC110" s="35"/>
      <c r="AD110" s="29"/>
      <c r="AE110" s="29"/>
      <c r="AF110" s="30"/>
      <c r="AG110" s="30"/>
      <c r="AH110" s="30"/>
      <c r="AI110" s="30"/>
      <c r="AJ110" s="30"/>
      <c r="AK110" s="30"/>
      <c r="AQ110" s="32"/>
    </row>
    <row r="111" spans="1:43" s="31" customFormat="1" ht="18.75" customHeight="1">
      <c r="A111" s="997"/>
      <c r="B111" s="984" t="s">
        <v>166</v>
      </c>
      <c r="C111" s="985"/>
      <c r="D111" s="397">
        <v>218119</v>
      </c>
      <c r="E111" s="767" t="s">
        <v>143</v>
      </c>
      <c r="F111" s="396">
        <v>8582</v>
      </c>
      <c r="G111" s="396" t="s">
        <v>143</v>
      </c>
      <c r="H111" s="396">
        <v>1</v>
      </c>
      <c r="I111" s="398">
        <v>2641</v>
      </c>
      <c r="J111" s="400">
        <f t="shared" si="10"/>
        <v>229343</v>
      </c>
      <c r="K111" s="21">
        <v>1472</v>
      </c>
      <c r="L111" s="22">
        <v>87831</v>
      </c>
      <c r="M111" s="23">
        <v>34119</v>
      </c>
      <c r="N111" s="312">
        <v>1538</v>
      </c>
      <c r="O111" s="390">
        <v>1500</v>
      </c>
      <c r="P111" s="227">
        <f t="shared" si="9"/>
        <v>126460</v>
      </c>
      <c r="Q111" s="24"/>
      <c r="R111" s="33"/>
      <c r="S111" s="34"/>
      <c r="T111" s="34"/>
      <c r="U111" s="34"/>
      <c r="V111" s="34"/>
      <c r="W111" s="34"/>
      <c r="X111" s="35"/>
      <c r="Y111" s="35"/>
      <c r="Z111" s="35"/>
      <c r="AA111" s="35"/>
      <c r="AB111" s="35"/>
      <c r="AC111" s="35"/>
      <c r="AD111" s="29"/>
      <c r="AE111" s="29"/>
      <c r="AF111" s="30"/>
      <c r="AG111" s="30"/>
      <c r="AH111" s="30"/>
      <c r="AI111" s="30"/>
      <c r="AJ111" s="30"/>
      <c r="AK111" s="30"/>
      <c r="AQ111" s="32"/>
    </row>
    <row r="112" spans="1:43" s="31" customFormat="1" ht="18.75" customHeight="1">
      <c r="A112" s="997"/>
      <c r="B112" s="984" t="s">
        <v>167</v>
      </c>
      <c r="C112" s="985"/>
      <c r="D112" s="397">
        <v>209072</v>
      </c>
      <c r="E112" s="767" t="s">
        <v>143</v>
      </c>
      <c r="F112" s="396">
        <v>7769</v>
      </c>
      <c r="G112" s="396" t="s">
        <v>143</v>
      </c>
      <c r="H112" s="396">
        <v>1</v>
      </c>
      <c r="I112" s="398">
        <v>2678</v>
      </c>
      <c r="J112" s="400">
        <f t="shared" si="10"/>
        <v>219520</v>
      </c>
      <c r="K112" s="21">
        <v>1471</v>
      </c>
      <c r="L112" s="22">
        <v>88177</v>
      </c>
      <c r="M112" s="23">
        <v>34201</v>
      </c>
      <c r="N112" s="312">
        <v>1538</v>
      </c>
      <c r="O112" s="390">
        <v>1507</v>
      </c>
      <c r="P112" s="227">
        <f t="shared" si="9"/>
        <v>126894</v>
      </c>
      <c r="Q112" s="24"/>
      <c r="R112" s="33"/>
      <c r="S112" s="34"/>
      <c r="T112" s="34"/>
      <c r="U112" s="34"/>
      <c r="V112" s="34"/>
      <c r="W112" s="34"/>
      <c r="X112" s="35"/>
      <c r="Y112" s="35"/>
      <c r="Z112" s="35"/>
      <c r="AA112" s="35"/>
      <c r="AB112" s="35"/>
      <c r="AC112" s="35"/>
      <c r="AD112" s="29"/>
      <c r="AE112" s="29"/>
      <c r="AF112" s="30"/>
      <c r="AG112" s="30"/>
      <c r="AH112" s="30"/>
      <c r="AI112" s="30"/>
      <c r="AJ112" s="30"/>
      <c r="AK112" s="30"/>
      <c r="AQ112" s="32"/>
    </row>
    <row r="113" spans="1:43" s="31" customFormat="1" ht="18.75" customHeight="1">
      <c r="A113" s="997"/>
      <c r="B113" s="984" t="s">
        <v>168</v>
      </c>
      <c r="C113" s="985"/>
      <c r="D113" s="397">
        <v>213779</v>
      </c>
      <c r="E113" s="767" t="s">
        <v>143</v>
      </c>
      <c r="F113" s="396">
        <v>7658</v>
      </c>
      <c r="G113" s="396" t="s">
        <v>143</v>
      </c>
      <c r="H113" s="396">
        <v>1</v>
      </c>
      <c r="I113" s="398">
        <v>2544</v>
      </c>
      <c r="J113" s="400">
        <f t="shared" si="10"/>
        <v>223982</v>
      </c>
      <c r="K113" s="21">
        <v>1479</v>
      </c>
      <c r="L113" s="22">
        <v>88239</v>
      </c>
      <c r="M113" s="23">
        <v>34147</v>
      </c>
      <c r="N113" s="312">
        <v>1543</v>
      </c>
      <c r="O113" s="390">
        <v>1524</v>
      </c>
      <c r="P113" s="227">
        <f t="shared" si="9"/>
        <v>126932</v>
      </c>
      <c r="Q113" s="24"/>
      <c r="R113" s="33"/>
      <c r="S113" s="34"/>
      <c r="T113" s="34"/>
      <c r="U113" s="34"/>
      <c r="V113" s="34"/>
      <c r="W113" s="34"/>
      <c r="X113" s="35"/>
      <c r="Y113" s="35"/>
      <c r="Z113" s="35"/>
      <c r="AA113" s="35"/>
      <c r="AB113" s="35"/>
      <c r="AC113" s="35"/>
      <c r="AD113" s="29"/>
      <c r="AE113" s="29"/>
      <c r="AF113" s="30"/>
      <c r="AG113" s="30"/>
      <c r="AH113" s="30"/>
      <c r="AI113" s="30"/>
      <c r="AJ113" s="30"/>
      <c r="AK113" s="30"/>
      <c r="AQ113" s="32"/>
    </row>
    <row r="114" spans="1:43" s="31" customFormat="1" ht="18.75" customHeight="1">
      <c r="A114" s="997"/>
      <c r="B114" s="984" t="s">
        <v>27</v>
      </c>
      <c r="C114" s="985"/>
      <c r="D114" s="397">
        <v>217409</v>
      </c>
      <c r="E114" s="767" t="s">
        <v>143</v>
      </c>
      <c r="F114" s="396">
        <v>8052</v>
      </c>
      <c r="G114" s="396" t="s">
        <v>143</v>
      </c>
      <c r="H114" s="396">
        <v>1</v>
      </c>
      <c r="I114" s="398">
        <v>2603</v>
      </c>
      <c r="J114" s="400">
        <f t="shared" si="10"/>
        <v>228065</v>
      </c>
      <c r="K114" s="21">
        <v>1458</v>
      </c>
      <c r="L114" s="22">
        <v>87723</v>
      </c>
      <c r="M114" s="23">
        <v>33740</v>
      </c>
      <c r="N114" s="312">
        <v>1524</v>
      </c>
      <c r="O114" s="390">
        <v>1508</v>
      </c>
      <c r="P114" s="227">
        <f t="shared" si="9"/>
        <v>125953</v>
      </c>
      <c r="Q114" s="24"/>
      <c r="R114" s="33"/>
      <c r="S114" s="34"/>
      <c r="T114" s="34"/>
      <c r="U114" s="34"/>
      <c r="V114" s="34"/>
      <c r="W114" s="34"/>
      <c r="X114" s="35"/>
      <c r="Y114" s="35"/>
      <c r="Z114" s="35"/>
      <c r="AA114" s="35"/>
      <c r="AB114" s="35"/>
      <c r="AC114" s="35"/>
      <c r="AD114" s="29"/>
      <c r="AE114" s="29"/>
      <c r="AF114" s="30"/>
      <c r="AG114" s="30"/>
      <c r="AH114" s="30"/>
      <c r="AI114" s="30"/>
      <c r="AJ114" s="30"/>
      <c r="AK114" s="30"/>
      <c r="AQ114" s="32"/>
    </row>
    <row r="115" spans="1:43" s="31" customFormat="1" ht="18.75" customHeight="1">
      <c r="A115" s="997"/>
      <c r="B115" s="984" t="s">
        <v>29</v>
      </c>
      <c r="C115" s="985"/>
      <c r="D115" s="397">
        <v>216647</v>
      </c>
      <c r="E115" s="767" t="s">
        <v>143</v>
      </c>
      <c r="F115" s="396">
        <v>7978</v>
      </c>
      <c r="G115" s="396" t="s">
        <v>143</v>
      </c>
      <c r="H115" s="396">
        <v>1</v>
      </c>
      <c r="I115" s="398">
        <v>2634</v>
      </c>
      <c r="J115" s="400">
        <f t="shared" si="10"/>
        <v>227260</v>
      </c>
      <c r="K115" s="397">
        <v>1461</v>
      </c>
      <c r="L115" s="396">
        <v>88050</v>
      </c>
      <c r="M115" s="398">
        <v>33594</v>
      </c>
      <c r="N115" s="397">
        <v>1530</v>
      </c>
      <c r="O115" s="398">
        <v>1492</v>
      </c>
      <c r="P115" s="509">
        <f t="shared" si="9"/>
        <v>126127</v>
      </c>
      <c r="Q115" s="24"/>
      <c r="R115" s="33"/>
      <c r="S115" s="34"/>
      <c r="T115" s="34"/>
      <c r="U115" s="34"/>
      <c r="V115" s="34"/>
      <c r="W115" s="34"/>
      <c r="X115" s="35"/>
      <c r="Y115" s="35"/>
      <c r="Z115" s="35"/>
      <c r="AA115" s="35"/>
      <c r="AB115" s="35"/>
      <c r="AC115" s="35"/>
      <c r="AD115" s="29"/>
      <c r="AE115" s="29"/>
      <c r="AF115" s="30"/>
      <c r="AG115" s="30"/>
      <c r="AH115" s="30"/>
      <c r="AI115" s="30"/>
      <c r="AJ115" s="30"/>
      <c r="AK115" s="30"/>
      <c r="AQ115" s="32"/>
    </row>
    <row r="116" spans="1:43" s="31" customFormat="1" ht="18.75" customHeight="1">
      <c r="A116" s="997"/>
      <c r="B116" s="984" t="s">
        <v>30</v>
      </c>
      <c r="C116" s="985"/>
      <c r="D116" s="397">
        <v>219457</v>
      </c>
      <c r="E116" s="767" t="s">
        <v>143</v>
      </c>
      <c r="F116" s="396">
        <v>3198</v>
      </c>
      <c r="G116" s="396" t="s">
        <v>143</v>
      </c>
      <c r="H116" s="396">
        <v>2</v>
      </c>
      <c r="I116" s="398">
        <v>2545</v>
      </c>
      <c r="J116" s="400">
        <f t="shared" si="10"/>
        <v>225202</v>
      </c>
      <c r="K116" s="21">
        <v>1560</v>
      </c>
      <c r="L116" s="22">
        <v>91367</v>
      </c>
      <c r="M116" s="23">
        <v>35594</v>
      </c>
      <c r="N116" s="312">
        <v>1606</v>
      </c>
      <c r="O116" s="390">
        <v>1564</v>
      </c>
      <c r="P116" s="227">
        <f t="shared" si="9"/>
        <v>131691</v>
      </c>
      <c r="Q116" s="24"/>
      <c r="R116" s="33"/>
      <c r="S116" s="34"/>
      <c r="T116" s="34"/>
      <c r="U116" s="34"/>
      <c r="V116" s="34"/>
      <c r="W116" s="34"/>
      <c r="X116" s="35"/>
      <c r="Y116" s="35"/>
      <c r="Z116" s="35"/>
      <c r="AA116" s="35"/>
      <c r="AB116" s="35"/>
      <c r="AC116" s="35"/>
      <c r="AD116" s="29"/>
      <c r="AE116" s="29"/>
      <c r="AF116" s="30"/>
      <c r="AG116" s="30"/>
      <c r="AH116" s="30"/>
      <c r="AI116" s="30"/>
      <c r="AJ116" s="30"/>
      <c r="AK116" s="30"/>
      <c r="AQ116" s="32"/>
    </row>
    <row r="117" spans="1:43" s="31" customFormat="1" ht="18.75" customHeight="1">
      <c r="A117" s="997"/>
      <c r="B117" s="984" t="s">
        <v>31</v>
      </c>
      <c r="C117" s="985"/>
      <c r="D117" s="397">
        <v>221197</v>
      </c>
      <c r="E117" s="767" t="s">
        <v>143</v>
      </c>
      <c r="F117" s="396">
        <v>2791</v>
      </c>
      <c r="G117" s="396" t="s">
        <v>143</v>
      </c>
      <c r="H117" s="396">
        <v>2</v>
      </c>
      <c r="I117" s="398">
        <v>2428</v>
      </c>
      <c r="J117" s="400">
        <f t="shared" si="10"/>
        <v>226418</v>
      </c>
      <c r="K117" s="21">
        <v>1561</v>
      </c>
      <c r="L117" s="22">
        <v>91764</v>
      </c>
      <c r="M117" s="23">
        <v>35736</v>
      </c>
      <c r="N117" s="397">
        <v>1616</v>
      </c>
      <c r="O117" s="398">
        <v>1564</v>
      </c>
      <c r="P117" s="227">
        <f t="shared" si="9"/>
        <v>132241</v>
      </c>
      <c r="Q117" s="24"/>
      <c r="R117" s="33"/>
      <c r="S117" s="34"/>
      <c r="T117" s="34"/>
      <c r="U117" s="34"/>
      <c r="V117" s="34"/>
      <c r="W117" s="34"/>
      <c r="X117" s="35"/>
      <c r="Y117" s="35"/>
      <c r="Z117" s="35"/>
      <c r="AA117" s="35"/>
      <c r="AB117" s="35"/>
      <c r="AC117" s="35"/>
      <c r="AD117" s="29"/>
      <c r="AE117" s="29"/>
      <c r="AF117" s="30"/>
      <c r="AG117" s="30"/>
      <c r="AH117" s="30"/>
      <c r="AI117" s="30"/>
      <c r="AJ117" s="30"/>
      <c r="AK117" s="30"/>
      <c r="AQ117" s="32"/>
    </row>
    <row r="118" spans="1:43" s="31" customFormat="1" ht="18.75" customHeight="1">
      <c r="A118" s="997"/>
      <c r="B118" s="984" t="s">
        <v>32</v>
      </c>
      <c r="C118" s="985"/>
      <c r="D118" s="397">
        <v>225346</v>
      </c>
      <c r="E118" s="767" t="s">
        <v>143</v>
      </c>
      <c r="F118" s="396">
        <v>6510</v>
      </c>
      <c r="G118" s="396" t="s">
        <v>143</v>
      </c>
      <c r="H118" s="396">
        <v>2</v>
      </c>
      <c r="I118" s="398">
        <v>2472</v>
      </c>
      <c r="J118" s="400">
        <f t="shared" si="10"/>
        <v>234330</v>
      </c>
      <c r="K118" s="21">
        <v>1568</v>
      </c>
      <c r="L118" s="22">
        <v>91977</v>
      </c>
      <c r="M118" s="23">
        <v>35789</v>
      </c>
      <c r="N118" s="21">
        <v>1623</v>
      </c>
      <c r="O118" s="23">
        <v>1566</v>
      </c>
      <c r="P118" s="227">
        <f t="shared" si="9"/>
        <v>132523</v>
      </c>
      <c r="Q118" s="24"/>
      <c r="R118" s="33"/>
      <c r="S118" s="34"/>
      <c r="T118" s="34"/>
      <c r="U118" s="34"/>
      <c r="V118" s="34"/>
      <c r="W118" s="34"/>
      <c r="X118" s="35"/>
      <c r="Y118" s="35"/>
      <c r="Z118" s="35"/>
      <c r="AA118" s="35"/>
      <c r="AB118" s="35"/>
      <c r="AC118" s="35"/>
      <c r="AD118" s="29"/>
      <c r="AE118" s="29"/>
      <c r="AF118" s="30"/>
      <c r="AG118" s="30"/>
      <c r="AH118" s="30"/>
      <c r="AI118" s="30"/>
      <c r="AJ118" s="30"/>
      <c r="AK118" s="30"/>
      <c r="AQ118" s="32"/>
    </row>
    <row r="119" spans="1:43" s="31" customFormat="1" ht="18.75" customHeight="1">
      <c r="A119" s="997"/>
      <c r="B119" s="984" t="s">
        <v>43</v>
      </c>
      <c r="C119" s="985"/>
      <c r="D119" s="397">
        <v>226311</v>
      </c>
      <c r="E119" s="771" t="s">
        <v>143</v>
      </c>
      <c r="F119" s="396">
        <v>6488</v>
      </c>
      <c r="G119" s="396" t="s">
        <v>143</v>
      </c>
      <c r="H119" s="396">
        <v>2</v>
      </c>
      <c r="I119" s="398">
        <v>2445</v>
      </c>
      <c r="J119" s="400">
        <f t="shared" si="10"/>
        <v>235246</v>
      </c>
      <c r="K119" s="21">
        <v>1561</v>
      </c>
      <c r="L119" s="22">
        <v>92171</v>
      </c>
      <c r="M119" s="23">
        <v>35833</v>
      </c>
      <c r="N119" s="21">
        <v>1624</v>
      </c>
      <c r="O119" s="23">
        <v>1569</v>
      </c>
      <c r="P119" s="227">
        <f t="shared" si="9"/>
        <v>132758</v>
      </c>
      <c r="Q119" s="24"/>
      <c r="R119" s="33"/>
      <c r="S119" s="34"/>
      <c r="T119" s="34"/>
      <c r="U119" s="34"/>
      <c r="V119" s="34"/>
      <c r="W119" s="34"/>
      <c r="X119" s="35"/>
      <c r="Y119" s="35"/>
      <c r="Z119" s="35"/>
      <c r="AA119" s="35"/>
      <c r="AB119" s="35"/>
      <c r="AC119" s="35"/>
      <c r="AD119" s="29"/>
      <c r="AE119" s="29"/>
      <c r="AF119" s="30"/>
      <c r="AG119" s="30"/>
      <c r="AH119" s="30"/>
      <c r="AI119" s="30"/>
      <c r="AJ119" s="30"/>
      <c r="AK119" s="30"/>
      <c r="AQ119" s="32"/>
    </row>
    <row r="120" spans="1:43" s="31" customFormat="1" ht="18.75" customHeight="1">
      <c r="A120" s="997"/>
      <c r="B120" s="984" t="s">
        <v>49</v>
      </c>
      <c r="C120" s="985"/>
      <c r="D120" s="397">
        <v>224336</v>
      </c>
      <c r="E120" s="767" t="s">
        <v>143</v>
      </c>
      <c r="F120" s="396">
        <v>6463</v>
      </c>
      <c r="G120" s="396" t="s">
        <v>143</v>
      </c>
      <c r="H120" s="396">
        <v>2</v>
      </c>
      <c r="I120" s="398" t="s">
        <v>143</v>
      </c>
      <c r="J120" s="400">
        <f t="shared" si="10"/>
        <v>230801</v>
      </c>
      <c r="K120" s="21">
        <v>1563</v>
      </c>
      <c r="L120" s="22">
        <v>92482</v>
      </c>
      <c r="M120" s="23">
        <v>36044</v>
      </c>
      <c r="N120" s="312">
        <v>1630</v>
      </c>
      <c r="O120" s="390">
        <v>1570</v>
      </c>
      <c r="P120" s="227">
        <f t="shared" si="9"/>
        <v>133289</v>
      </c>
      <c r="Q120" s="24"/>
      <c r="R120" s="33"/>
      <c r="S120" s="34"/>
      <c r="T120" s="34"/>
      <c r="U120" s="34"/>
      <c r="V120" s="34"/>
      <c r="W120" s="34"/>
      <c r="X120" s="35"/>
      <c r="Y120" s="35"/>
      <c r="Z120" s="35"/>
      <c r="AA120" s="35"/>
      <c r="AB120" s="35"/>
      <c r="AC120" s="35"/>
      <c r="AD120" s="29"/>
      <c r="AE120" s="29"/>
      <c r="AF120" s="30"/>
      <c r="AG120" s="30"/>
      <c r="AH120" s="30"/>
      <c r="AI120" s="30"/>
      <c r="AJ120" s="30"/>
      <c r="AK120" s="30"/>
      <c r="AQ120" s="32"/>
    </row>
    <row r="121" spans="1:43" s="31" customFormat="1" ht="18.75" customHeight="1" thickBot="1">
      <c r="A121" s="998"/>
      <c r="B121" s="986" t="s">
        <v>201</v>
      </c>
      <c r="C121" s="987"/>
      <c r="D121" s="403">
        <v>220209</v>
      </c>
      <c r="E121" s="768" t="s">
        <v>143</v>
      </c>
      <c r="F121" s="404">
        <v>6347</v>
      </c>
      <c r="G121" s="404" t="s">
        <v>143</v>
      </c>
      <c r="H121" s="404">
        <v>2</v>
      </c>
      <c r="I121" s="405">
        <v>2464</v>
      </c>
      <c r="J121" s="402">
        <f t="shared" si="10"/>
        <v>229022</v>
      </c>
      <c r="K121" s="254">
        <v>1573</v>
      </c>
      <c r="L121" s="225">
        <v>92745</v>
      </c>
      <c r="M121" s="257">
        <v>36242</v>
      </c>
      <c r="N121" s="478">
        <v>1635</v>
      </c>
      <c r="O121" s="476">
        <v>1591</v>
      </c>
      <c r="P121" s="258">
        <f t="shared" si="9"/>
        <v>133786</v>
      </c>
      <c r="Q121" s="24"/>
      <c r="R121" s="33"/>
      <c r="S121" s="34"/>
      <c r="T121" s="34"/>
      <c r="U121" s="34"/>
      <c r="V121" s="34"/>
      <c r="W121" s="34"/>
      <c r="X121" s="35"/>
      <c r="Y121" s="35"/>
      <c r="Z121" s="35"/>
      <c r="AA121" s="35"/>
      <c r="AB121" s="35"/>
      <c r="AC121" s="35"/>
      <c r="AD121" s="29"/>
      <c r="AE121" s="29"/>
      <c r="AF121" s="30"/>
      <c r="AG121" s="30"/>
      <c r="AH121" s="30"/>
      <c r="AI121" s="30"/>
      <c r="AJ121" s="30"/>
      <c r="AK121" s="30"/>
      <c r="AQ121" s="32"/>
    </row>
    <row r="122" spans="1:43" s="31" customFormat="1" ht="18.75" customHeight="1">
      <c r="A122" s="996">
        <v>2018</v>
      </c>
      <c r="B122" s="991" t="s">
        <v>165</v>
      </c>
      <c r="C122" s="992"/>
      <c r="D122" s="490">
        <v>221138</v>
      </c>
      <c r="E122" s="769" t="s">
        <v>143</v>
      </c>
      <c r="F122" s="401">
        <v>6161</v>
      </c>
      <c r="G122" s="401" t="s">
        <v>143</v>
      </c>
      <c r="H122" s="401">
        <v>2</v>
      </c>
      <c r="I122" s="491">
        <v>2444</v>
      </c>
      <c r="J122" s="399">
        <f aca="true" t="shared" si="11" ref="J122:J133">SUM(D122:I122)</f>
        <v>229745</v>
      </c>
      <c r="K122" s="63">
        <v>1570</v>
      </c>
      <c r="L122" s="64">
        <v>92994</v>
      </c>
      <c r="M122" s="65">
        <v>36367</v>
      </c>
      <c r="N122" s="388">
        <v>1639</v>
      </c>
      <c r="O122" s="389">
        <v>1591</v>
      </c>
      <c r="P122" s="226">
        <f t="shared" si="9"/>
        <v>134161</v>
      </c>
      <c r="Q122" s="24"/>
      <c r="R122" s="33"/>
      <c r="S122" s="34"/>
      <c r="T122" s="34"/>
      <c r="U122" s="34"/>
      <c r="V122" s="34"/>
      <c r="W122" s="34"/>
      <c r="X122" s="35"/>
      <c r="Y122" s="35"/>
      <c r="Z122" s="35"/>
      <c r="AA122" s="35"/>
      <c r="AB122" s="35"/>
      <c r="AC122" s="35"/>
      <c r="AD122" s="29"/>
      <c r="AE122" s="29"/>
      <c r="AF122" s="30"/>
      <c r="AG122" s="30"/>
      <c r="AH122" s="30"/>
      <c r="AI122" s="30"/>
      <c r="AJ122" s="30"/>
      <c r="AK122" s="30"/>
      <c r="AQ122" s="32"/>
    </row>
    <row r="123" spans="1:43" s="31" customFormat="1" ht="18.75" customHeight="1">
      <c r="A123" s="997"/>
      <c r="B123" s="984" t="s">
        <v>166</v>
      </c>
      <c r="C123" s="985"/>
      <c r="D123" s="397">
        <v>209094</v>
      </c>
      <c r="E123" s="767" t="s">
        <v>143</v>
      </c>
      <c r="F123" s="396">
        <v>6101</v>
      </c>
      <c r="G123" s="396" t="s">
        <v>143</v>
      </c>
      <c r="H123" s="396">
        <v>2</v>
      </c>
      <c r="I123" s="398">
        <v>2449</v>
      </c>
      <c r="J123" s="400">
        <f t="shared" si="11"/>
        <v>217646</v>
      </c>
      <c r="K123" s="21">
        <v>1571</v>
      </c>
      <c r="L123" s="22">
        <v>93548</v>
      </c>
      <c r="M123" s="23">
        <v>36510</v>
      </c>
      <c r="N123" s="312">
        <v>1645</v>
      </c>
      <c r="O123" s="390">
        <v>1599</v>
      </c>
      <c r="P123" s="227">
        <f t="shared" si="9"/>
        <v>134873</v>
      </c>
      <c r="Q123" s="24"/>
      <c r="R123" s="33"/>
      <c r="S123" s="34"/>
      <c r="T123" s="34"/>
      <c r="U123" s="34"/>
      <c r="V123" s="34"/>
      <c r="W123" s="34"/>
      <c r="X123" s="35"/>
      <c r="Y123" s="35"/>
      <c r="Z123" s="35"/>
      <c r="AA123" s="35"/>
      <c r="AB123" s="35"/>
      <c r="AC123" s="35"/>
      <c r="AD123" s="29"/>
      <c r="AE123" s="29"/>
      <c r="AF123" s="30"/>
      <c r="AG123" s="30"/>
      <c r="AH123" s="30"/>
      <c r="AI123" s="30"/>
      <c r="AJ123" s="30"/>
      <c r="AK123" s="30"/>
      <c r="AQ123" s="32"/>
    </row>
    <row r="124" spans="1:43" s="31" customFormat="1" ht="18.75" customHeight="1">
      <c r="A124" s="997"/>
      <c r="B124" s="984" t="s">
        <v>167</v>
      </c>
      <c r="C124" s="985"/>
      <c r="D124" s="397">
        <v>214560</v>
      </c>
      <c r="E124" s="767" t="s">
        <v>143</v>
      </c>
      <c r="F124" s="396">
        <v>6036</v>
      </c>
      <c r="G124" s="396" t="s">
        <v>143</v>
      </c>
      <c r="H124" s="396">
        <v>2</v>
      </c>
      <c r="I124" s="398">
        <v>2417</v>
      </c>
      <c r="J124" s="400">
        <f t="shared" si="11"/>
        <v>223015</v>
      </c>
      <c r="K124" s="21">
        <v>1563</v>
      </c>
      <c r="L124" s="22">
        <v>93818</v>
      </c>
      <c r="M124" s="23">
        <v>36586</v>
      </c>
      <c r="N124" s="312">
        <v>1651</v>
      </c>
      <c r="O124" s="390">
        <v>1591</v>
      </c>
      <c r="P124" s="227">
        <f t="shared" si="9"/>
        <v>135209</v>
      </c>
      <c r="Q124" s="24"/>
      <c r="R124" s="33"/>
      <c r="S124" s="34"/>
      <c r="T124" s="34"/>
      <c r="U124" s="34"/>
      <c r="V124" s="34"/>
      <c r="W124" s="34"/>
      <c r="X124" s="35"/>
      <c r="Y124" s="35"/>
      <c r="Z124" s="35"/>
      <c r="AA124" s="35"/>
      <c r="AB124" s="35"/>
      <c r="AC124" s="35"/>
      <c r="AD124" s="29"/>
      <c r="AE124" s="29"/>
      <c r="AF124" s="30"/>
      <c r="AG124" s="30"/>
      <c r="AH124" s="30"/>
      <c r="AI124" s="30"/>
      <c r="AJ124" s="30"/>
      <c r="AK124" s="30"/>
      <c r="AQ124" s="32"/>
    </row>
    <row r="125" spans="1:43" s="31" customFormat="1" ht="18.75" customHeight="1">
      <c r="A125" s="997"/>
      <c r="B125" s="984" t="s">
        <v>168</v>
      </c>
      <c r="C125" s="985"/>
      <c r="D125" s="397">
        <v>219482</v>
      </c>
      <c r="E125" s="767" t="s">
        <v>143</v>
      </c>
      <c r="F125" s="396">
        <v>5940</v>
      </c>
      <c r="G125" s="396" t="s">
        <v>143</v>
      </c>
      <c r="H125" s="396">
        <v>2</v>
      </c>
      <c r="I125" s="398">
        <v>2381</v>
      </c>
      <c r="J125" s="400">
        <f t="shared" si="11"/>
        <v>227805</v>
      </c>
      <c r="K125" s="21">
        <v>1561</v>
      </c>
      <c r="L125" s="22">
        <v>94127</v>
      </c>
      <c r="M125" s="23">
        <v>36670</v>
      </c>
      <c r="N125" s="312">
        <v>1663</v>
      </c>
      <c r="O125" s="390">
        <v>1602</v>
      </c>
      <c r="P125" s="227">
        <f t="shared" si="9"/>
        <v>135623</v>
      </c>
      <c r="Q125" s="24"/>
      <c r="R125" s="33"/>
      <c r="S125" s="34"/>
      <c r="T125" s="34"/>
      <c r="U125" s="34"/>
      <c r="V125" s="34"/>
      <c r="W125" s="34"/>
      <c r="X125" s="35"/>
      <c r="Y125" s="35"/>
      <c r="Z125" s="35"/>
      <c r="AA125" s="35"/>
      <c r="AB125" s="35"/>
      <c r="AC125" s="35"/>
      <c r="AD125" s="29"/>
      <c r="AE125" s="29"/>
      <c r="AF125" s="30"/>
      <c r="AG125" s="30"/>
      <c r="AH125" s="30"/>
      <c r="AI125" s="30"/>
      <c r="AJ125" s="30"/>
      <c r="AK125" s="30"/>
      <c r="AQ125" s="32"/>
    </row>
    <row r="126" spans="1:43" s="31" customFormat="1" ht="18.75" customHeight="1">
      <c r="A126" s="997"/>
      <c r="B126" s="984" t="s">
        <v>27</v>
      </c>
      <c r="C126" s="985"/>
      <c r="D126" s="397">
        <v>222353</v>
      </c>
      <c r="E126" s="767" t="s">
        <v>143</v>
      </c>
      <c r="F126" s="396">
        <v>5882</v>
      </c>
      <c r="G126" s="396" t="s">
        <v>143</v>
      </c>
      <c r="H126" s="396">
        <v>2</v>
      </c>
      <c r="I126" s="398">
        <v>2376</v>
      </c>
      <c r="J126" s="400">
        <f t="shared" si="11"/>
        <v>230613</v>
      </c>
      <c r="K126" s="21">
        <v>1558</v>
      </c>
      <c r="L126" s="22">
        <v>94431</v>
      </c>
      <c r="M126" s="23">
        <v>36744</v>
      </c>
      <c r="N126" s="312">
        <v>1675</v>
      </c>
      <c r="O126" s="390">
        <v>1605</v>
      </c>
      <c r="P126" s="227">
        <f t="shared" si="9"/>
        <v>136013</v>
      </c>
      <c r="Q126" s="24"/>
      <c r="R126" s="33"/>
      <c r="S126" s="34"/>
      <c r="T126" s="34"/>
      <c r="U126" s="34"/>
      <c r="V126" s="34"/>
      <c r="W126" s="34"/>
      <c r="X126" s="35"/>
      <c r="Y126" s="35"/>
      <c r="Z126" s="35"/>
      <c r="AA126" s="35"/>
      <c r="AB126" s="35"/>
      <c r="AC126" s="35"/>
      <c r="AD126" s="29"/>
      <c r="AE126" s="29"/>
      <c r="AF126" s="30"/>
      <c r="AG126" s="30"/>
      <c r="AH126" s="30"/>
      <c r="AI126" s="30"/>
      <c r="AJ126" s="30"/>
      <c r="AK126" s="30"/>
      <c r="AQ126" s="32"/>
    </row>
    <row r="127" spans="1:43" s="31" customFormat="1" ht="18.75" customHeight="1">
      <c r="A127" s="997"/>
      <c r="B127" s="984" t="s">
        <v>29</v>
      </c>
      <c r="C127" s="985"/>
      <c r="D127" s="397">
        <v>221102</v>
      </c>
      <c r="E127" s="767" t="s">
        <v>143</v>
      </c>
      <c r="F127" s="396">
        <v>5770</v>
      </c>
      <c r="G127" s="396" t="s">
        <v>143</v>
      </c>
      <c r="H127" s="396">
        <v>2</v>
      </c>
      <c r="I127" s="398">
        <v>2037</v>
      </c>
      <c r="J127" s="400">
        <f t="shared" si="11"/>
        <v>228911</v>
      </c>
      <c r="K127" s="397">
        <v>1584</v>
      </c>
      <c r="L127" s="396">
        <v>95140</v>
      </c>
      <c r="M127" s="398">
        <v>36913</v>
      </c>
      <c r="N127" s="397">
        <v>1686</v>
      </c>
      <c r="O127" s="398">
        <v>1608</v>
      </c>
      <c r="P127" s="509">
        <f t="shared" si="9"/>
        <v>136931</v>
      </c>
      <c r="Q127" s="24"/>
      <c r="R127" s="33"/>
      <c r="S127" s="34"/>
      <c r="T127" s="34"/>
      <c r="U127" s="34"/>
      <c r="V127" s="34"/>
      <c r="W127" s="34"/>
      <c r="X127" s="35"/>
      <c r="Y127" s="35"/>
      <c r="Z127" s="35"/>
      <c r="AA127" s="35"/>
      <c r="AB127" s="35"/>
      <c r="AC127" s="35"/>
      <c r="AD127" s="29"/>
      <c r="AE127" s="29"/>
      <c r="AF127" s="30"/>
      <c r="AG127" s="30"/>
      <c r="AH127" s="30"/>
      <c r="AI127" s="30"/>
      <c r="AJ127" s="30"/>
      <c r="AK127" s="30"/>
      <c r="AQ127" s="32"/>
    </row>
    <row r="128" spans="1:43" s="31" customFormat="1" ht="18.75" customHeight="1">
      <c r="A128" s="997"/>
      <c r="B128" s="984" t="s">
        <v>30</v>
      </c>
      <c r="C128" s="985"/>
      <c r="D128" s="397">
        <v>223087</v>
      </c>
      <c r="E128" s="767" t="s">
        <v>143</v>
      </c>
      <c r="F128" s="396">
        <v>1992</v>
      </c>
      <c r="G128" s="396" t="s">
        <v>143</v>
      </c>
      <c r="H128" s="396">
        <v>2</v>
      </c>
      <c r="I128" s="398">
        <v>2045</v>
      </c>
      <c r="J128" s="400">
        <f t="shared" si="11"/>
        <v>227126</v>
      </c>
      <c r="K128" s="21">
        <v>1585</v>
      </c>
      <c r="L128" s="22">
        <v>95314</v>
      </c>
      <c r="M128" s="23">
        <v>36913</v>
      </c>
      <c r="N128" s="312">
        <v>1689</v>
      </c>
      <c r="O128" s="390">
        <v>1600</v>
      </c>
      <c r="P128" s="227">
        <f t="shared" si="9"/>
        <v>137101</v>
      </c>
      <c r="Q128" s="24"/>
      <c r="R128" s="33"/>
      <c r="S128" s="34"/>
      <c r="T128" s="34"/>
      <c r="U128" s="34"/>
      <c r="V128" s="34"/>
      <c r="W128" s="34"/>
      <c r="X128" s="35"/>
      <c r="Y128" s="35"/>
      <c r="Z128" s="35"/>
      <c r="AA128" s="35"/>
      <c r="AB128" s="35"/>
      <c r="AC128" s="35"/>
      <c r="AD128" s="29"/>
      <c r="AE128" s="29"/>
      <c r="AF128" s="30"/>
      <c r="AG128" s="30"/>
      <c r="AH128" s="30"/>
      <c r="AI128" s="30"/>
      <c r="AJ128" s="30"/>
      <c r="AK128" s="30"/>
      <c r="AQ128" s="32"/>
    </row>
    <row r="129" spans="1:43" s="31" customFormat="1" ht="18.75" customHeight="1">
      <c r="A129" s="997"/>
      <c r="B129" s="984" t="s">
        <v>31</v>
      </c>
      <c r="C129" s="985"/>
      <c r="D129" s="397">
        <v>220997</v>
      </c>
      <c r="E129" s="767" t="s">
        <v>143</v>
      </c>
      <c r="F129" s="396">
        <v>2027</v>
      </c>
      <c r="G129" s="396" t="s">
        <v>143</v>
      </c>
      <c r="H129" s="396">
        <v>2</v>
      </c>
      <c r="I129" s="398">
        <v>1933</v>
      </c>
      <c r="J129" s="400">
        <f t="shared" si="11"/>
        <v>224959</v>
      </c>
      <c r="K129" s="21">
        <v>1581</v>
      </c>
      <c r="L129" s="22">
        <v>95712</v>
      </c>
      <c r="M129" s="23">
        <v>36817</v>
      </c>
      <c r="N129" s="397">
        <v>1698</v>
      </c>
      <c r="O129" s="398">
        <v>1569</v>
      </c>
      <c r="P129" s="227">
        <f t="shared" si="9"/>
        <v>137377</v>
      </c>
      <c r="Q129" s="24"/>
      <c r="R129" s="33"/>
      <c r="S129" s="34"/>
      <c r="T129" s="34"/>
      <c r="U129" s="34"/>
      <c r="V129" s="34"/>
      <c r="W129" s="34"/>
      <c r="X129" s="35"/>
      <c r="Y129" s="35"/>
      <c r="Z129" s="35"/>
      <c r="AA129" s="35"/>
      <c r="AB129" s="35"/>
      <c r="AC129" s="35"/>
      <c r="AD129" s="29"/>
      <c r="AE129" s="29"/>
      <c r="AF129" s="30"/>
      <c r="AG129" s="30"/>
      <c r="AH129" s="30"/>
      <c r="AI129" s="30"/>
      <c r="AJ129" s="30"/>
      <c r="AK129" s="30"/>
      <c r="AQ129" s="32"/>
    </row>
    <row r="130" spans="1:43" s="31" customFormat="1" ht="18.75" customHeight="1">
      <c r="A130" s="997"/>
      <c r="B130" s="984" t="s">
        <v>32</v>
      </c>
      <c r="C130" s="985"/>
      <c r="D130" s="397">
        <v>224101</v>
      </c>
      <c r="E130" s="767" t="s">
        <v>143</v>
      </c>
      <c r="F130" s="396">
        <v>7594</v>
      </c>
      <c r="G130" s="396" t="s">
        <v>143</v>
      </c>
      <c r="H130" s="396">
        <v>2</v>
      </c>
      <c r="I130" s="398">
        <v>1930</v>
      </c>
      <c r="J130" s="400">
        <f t="shared" si="11"/>
        <v>233627</v>
      </c>
      <c r="K130" s="21">
        <v>1583</v>
      </c>
      <c r="L130" s="22">
        <v>95927</v>
      </c>
      <c r="M130" s="23">
        <v>36876</v>
      </c>
      <c r="N130" s="21">
        <v>1703</v>
      </c>
      <c r="O130" s="23">
        <v>1580</v>
      </c>
      <c r="P130" s="227">
        <f t="shared" si="9"/>
        <v>137669</v>
      </c>
      <c r="Q130" s="24"/>
      <c r="R130" s="33"/>
      <c r="S130" s="34"/>
      <c r="T130" s="34"/>
      <c r="U130" s="34"/>
      <c r="V130" s="34"/>
      <c r="W130" s="34"/>
      <c r="X130" s="35"/>
      <c r="Y130" s="35"/>
      <c r="Z130" s="35"/>
      <c r="AA130" s="35"/>
      <c r="AB130" s="35"/>
      <c r="AC130" s="35"/>
      <c r="AD130" s="29"/>
      <c r="AE130" s="29"/>
      <c r="AF130" s="30"/>
      <c r="AG130" s="30"/>
      <c r="AH130" s="30"/>
      <c r="AI130" s="30"/>
      <c r="AJ130" s="30"/>
      <c r="AK130" s="30"/>
      <c r="AQ130" s="32"/>
    </row>
    <row r="131" spans="1:43" s="31" customFormat="1" ht="18.75" customHeight="1">
      <c r="A131" s="997"/>
      <c r="B131" s="984" t="s">
        <v>43</v>
      </c>
      <c r="C131" s="985"/>
      <c r="D131" s="397">
        <v>223946</v>
      </c>
      <c r="E131" s="771" t="s">
        <v>143</v>
      </c>
      <c r="F131" s="396">
        <v>7872</v>
      </c>
      <c r="G131" s="396" t="s">
        <v>143</v>
      </c>
      <c r="H131" s="396">
        <v>2</v>
      </c>
      <c r="I131" s="398">
        <v>1954</v>
      </c>
      <c r="J131" s="400">
        <f t="shared" si="11"/>
        <v>233774</v>
      </c>
      <c r="K131" s="21">
        <v>1580</v>
      </c>
      <c r="L131" s="22">
        <v>96294</v>
      </c>
      <c r="M131" s="23">
        <v>37031</v>
      </c>
      <c r="N131" s="21">
        <v>1706</v>
      </c>
      <c r="O131" s="23">
        <v>1585</v>
      </c>
      <c r="P131" s="227">
        <f t="shared" si="9"/>
        <v>138196</v>
      </c>
      <c r="Q131" s="24"/>
      <c r="R131" s="33"/>
      <c r="S131" s="34"/>
      <c r="T131" s="34"/>
      <c r="U131" s="34"/>
      <c r="V131" s="34"/>
      <c r="W131" s="34"/>
      <c r="X131" s="35"/>
      <c r="Y131" s="35"/>
      <c r="Z131" s="35"/>
      <c r="AA131" s="35"/>
      <c r="AB131" s="35"/>
      <c r="AC131" s="35"/>
      <c r="AD131" s="29"/>
      <c r="AE131" s="29"/>
      <c r="AF131" s="30"/>
      <c r="AG131" s="30"/>
      <c r="AH131" s="30"/>
      <c r="AI131" s="30"/>
      <c r="AJ131" s="30"/>
      <c r="AK131" s="30"/>
      <c r="AQ131" s="32"/>
    </row>
    <row r="132" spans="1:43" s="31" customFormat="1" ht="18.75" customHeight="1">
      <c r="A132" s="997"/>
      <c r="B132" s="984" t="s">
        <v>49</v>
      </c>
      <c r="C132" s="985"/>
      <c r="D132" s="397">
        <v>219805</v>
      </c>
      <c r="E132" s="767" t="s">
        <v>143</v>
      </c>
      <c r="F132" s="396">
        <v>8058</v>
      </c>
      <c r="G132" s="396" t="s">
        <v>143</v>
      </c>
      <c r="H132" s="396">
        <v>2</v>
      </c>
      <c r="I132" s="398">
        <v>1989</v>
      </c>
      <c r="J132" s="400">
        <f t="shared" si="11"/>
        <v>229854</v>
      </c>
      <c r="K132" s="21">
        <v>1581</v>
      </c>
      <c r="L132" s="22">
        <v>96603</v>
      </c>
      <c r="M132" s="23">
        <v>37233</v>
      </c>
      <c r="N132" s="312">
        <v>1717</v>
      </c>
      <c r="O132" s="390">
        <v>1599</v>
      </c>
      <c r="P132" s="227">
        <f t="shared" si="9"/>
        <v>138733</v>
      </c>
      <c r="Q132" s="24"/>
      <c r="R132" s="33"/>
      <c r="S132" s="34"/>
      <c r="T132" s="34"/>
      <c r="U132" s="34"/>
      <c r="V132" s="34"/>
      <c r="W132" s="34"/>
      <c r="X132" s="35"/>
      <c r="Y132" s="35"/>
      <c r="Z132" s="35"/>
      <c r="AA132" s="35"/>
      <c r="AB132" s="35"/>
      <c r="AC132" s="35"/>
      <c r="AD132" s="29"/>
      <c r="AE132" s="29"/>
      <c r="AF132" s="30"/>
      <c r="AG132" s="30"/>
      <c r="AH132" s="30"/>
      <c r="AI132" s="30"/>
      <c r="AJ132" s="30"/>
      <c r="AK132" s="30"/>
      <c r="AQ132" s="32"/>
    </row>
    <row r="133" spans="1:43" s="31" customFormat="1" ht="18.75" customHeight="1" thickBot="1">
      <c r="A133" s="998"/>
      <c r="B133" s="986" t="s">
        <v>201</v>
      </c>
      <c r="C133" s="987"/>
      <c r="D133" s="403">
        <v>216424</v>
      </c>
      <c r="E133" s="768" t="s">
        <v>143</v>
      </c>
      <c r="F133" s="404">
        <v>8053</v>
      </c>
      <c r="G133" s="404" t="s">
        <v>143</v>
      </c>
      <c r="H133" s="404">
        <v>2</v>
      </c>
      <c r="I133" s="405">
        <v>2072</v>
      </c>
      <c r="J133" s="402">
        <f t="shared" si="11"/>
        <v>226551</v>
      </c>
      <c r="K133" s="254">
        <v>1592</v>
      </c>
      <c r="L133" s="225">
        <v>96862</v>
      </c>
      <c r="M133" s="257">
        <v>37404</v>
      </c>
      <c r="N133" s="478">
        <v>1721</v>
      </c>
      <c r="O133" s="476">
        <v>1615</v>
      </c>
      <c r="P133" s="258">
        <f t="shared" si="9"/>
        <v>139194</v>
      </c>
      <c r="Q133" s="24"/>
      <c r="R133" s="33"/>
      <c r="S133" s="34"/>
      <c r="T133" s="34"/>
      <c r="U133" s="34"/>
      <c r="V133" s="34"/>
      <c r="W133" s="34"/>
      <c r="X133" s="35"/>
      <c r="Y133" s="35"/>
      <c r="Z133" s="35"/>
      <c r="AA133" s="35"/>
      <c r="AB133" s="35"/>
      <c r="AC133" s="35"/>
      <c r="AD133" s="29"/>
      <c r="AE133" s="29"/>
      <c r="AF133" s="30"/>
      <c r="AG133" s="30"/>
      <c r="AH133" s="30"/>
      <c r="AI133" s="30"/>
      <c r="AJ133" s="30"/>
      <c r="AK133" s="30"/>
      <c r="AQ133" s="32"/>
    </row>
    <row r="134" spans="1:43" s="31" customFormat="1" ht="18.75" customHeight="1">
      <c r="A134" s="988">
        <v>2019</v>
      </c>
      <c r="B134" s="991" t="s">
        <v>165</v>
      </c>
      <c r="C134" s="992"/>
      <c r="D134" s="490">
        <v>205132</v>
      </c>
      <c r="E134" s="769">
        <v>16527</v>
      </c>
      <c r="F134" s="401">
        <v>7938</v>
      </c>
      <c r="G134" s="401" t="s">
        <v>143</v>
      </c>
      <c r="H134" s="401">
        <v>2</v>
      </c>
      <c r="I134" s="491">
        <v>2222</v>
      </c>
      <c r="J134" s="399">
        <f t="shared" si="10"/>
        <v>231821</v>
      </c>
      <c r="K134" s="63">
        <v>1583</v>
      </c>
      <c r="L134" s="64">
        <v>97073</v>
      </c>
      <c r="M134" s="65">
        <v>37544</v>
      </c>
      <c r="N134" s="388">
        <v>1721</v>
      </c>
      <c r="O134" s="389">
        <v>1621</v>
      </c>
      <c r="P134" s="226">
        <f aca="true" t="shared" si="12" ref="P134:P145">SUM(K134:O134)</f>
        <v>139542</v>
      </c>
      <c r="Q134" s="24"/>
      <c r="R134" s="33"/>
      <c r="S134" s="34"/>
      <c r="T134" s="34"/>
      <c r="U134" s="34"/>
      <c r="V134" s="34"/>
      <c r="W134" s="34"/>
      <c r="X134" s="35"/>
      <c r="Y134" s="35"/>
      <c r="Z134" s="35"/>
      <c r="AA134" s="35"/>
      <c r="AB134" s="35"/>
      <c r="AC134" s="35"/>
      <c r="AD134" s="29"/>
      <c r="AE134" s="29"/>
      <c r="AF134" s="30"/>
      <c r="AG134" s="30"/>
      <c r="AH134" s="30"/>
      <c r="AI134" s="30"/>
      <c r="AJ134" s="30"/>
      <c r="AK134" s="30"/>
      <c r="AQ134" s="32"/>
    </row>
    <row r="135" spans="1:43" s="31" customFormat="1" ht="18.75" customHeight="1">
      <c r="A135" s="989"/>
      <c r="B135" s="984" t="s">
        <v>166</v>
      </c>
      <c r="C135" s="985"/>
      <c r="D135" s="397">
        <v>203707</v>
      </c>
      <c r="E135" s="767">
        <v>17147</v>
      </c>
      <c r="F135" s="396">
        <v>8087</v>
      </c>
      <c r="G135" s="396" t="s">
        <v>143</v>
      </c>
      <c r="H135" s="396">
        <v>2</v>
      </c>
      <c r="I135" s="398">
        <v>2182</v>
      </c>
      <c r="J135" s="400">
        <f t="shared" si="10"/>
        <v>231125</v>
      </c>
      <c r="K135" s="21">
        <v>1575</v>
      </c>
      <c r="L135" s="22">
        <v>97417</v>
      </c>
      <c r="M135" s="23">
        <v>37777</v>
      </c>
      <c r="N135" s="312">
        <v>1731</v>
      </c>
      <c r="O135" s="390">
        <v>1648</v>
      </c>
      <c r="P135" s="227">
        <f t="shared" si="12"/>
        <v>140148</v>
      </c>
      <c r="Q135" s="24"/>
      <c r="R135" s="33"/>
      <c r="S135" s="34"/>
      <c r="T135" s="34"/>
      <c r="U135" s="34"/>
      <c r="V135" s="34"/>
      <c r="W135" s="34"/>
      <c r="X135" s="35"/>
      <c r="Y135" s="35"/>
      <c r="Z135" s="35"/>
      <c r="AA135" s="35"/>
      <c r="AB135" s="35"/>
      <c r="AC135" s="35"/>
      <c r="AD135" s="29"/>
      <c r="AE135" s="29"/>
      <c r="AF135" s="30"/>
      <c r="AG135" s="30"/>
      <c r="AH135" s="30"/>
      <c r="AI135" s="30"/>
      <c r="AJ135" s="30"/>
      <c r="AK135" s="30"/>
      <c r="AQ135" s="32"/>
    </row>
    <row r="136" spans="1:43" s="31" customFormat="1" ht="18.75" customHeight="1">
      <c r="A136" s="989"/>
      <c r="B136" s="984" t="s">
        <v>167</v>
      </c>
      <c r="C136" s="985"/>
      <c r="D136" s="397">
        <v>209133</v>
      </c>
      <c r="E136" s="767">
        <v>17235</v>
      </c>
      <c r="F136" s="396">
        <v>7916</v>
      </c>
      <c r="G136" s="396" t="s">
        <v>143</v>
      </c>
      <c r="H136" s="396">
        <v>2</v>
      </c>
      <c r="I136" s="398">
        <v>2109</v>
      </c>
      <c r="J136" s="400">
        <f t="shared" si="10"/>
        <v>236395</v>
      </c>
      <c r="K136" s="21">
        <v>1574</v>
      </c>
      <c r="L136" s="22">
        <v>97916</v>
      </c>
      <c r="M136" s="23">
        <v>37897</v>
      </c>
      <c r="N136" s="312">
        <v>1748</v>
      </c>
      <c r="O136" s="390">
        <v>1651</v>
      </c>
      <c r="P136" s="227">
        <f t="shared" si="12"/>
        <v>140786</v>
      </c>
      <c r="Q136" s="24"/>
      <c r="R136" s="33"/>
      <c r="S136" s="34"/>
      <c r="T136" s="34"/>
      <c r="U136" s="34"/>
      <c r="V136" s="34"/>
      <c r="W136" s="34"/>
      <c r="X136" s="35"/>
      <c r="Y136" s="35"/>
      <c r="Z136" s="35"/>
      <c r="AA136" s="35"/>
      <c r="AB136" s="35"/>
      <c r="AC136" s="35"/>
      <c r="AD136" s="29"/>
      <c r="AE136" s="29"/>
      <c r="AF136" s="30"/>
      <c r="AG136" s="30"/>
      <c r="AH136" s="30"/>
      <c r="AI136" s="30"/>
      <c r="AJ136" s="30"/>
      <c r="AK136" s="30"/>
      <c r="AQ136" s="32"/>
    </row>
    <row r="137" spans="1:43" s="31" customFormat="1" ht="18.75" customHeight="1">
      <c r="A137" s="989"/>
      <c r="B137" s="984" t="s">
        <v>168</v>
      </c>
      <c r="C137" s="985"/>
      <c r="D137" s="397">
        <v>213565</v>
      </c>
      <c r="E137" s="767">
        <v>16470</v>
      </c>
      <c r="F137" s="396">
        <v>8020</v>
      </c>
      <c r="G137" s="396" t="s">
        <v>143</v>
      </c>
      <c r="H137" s="396">
        <v>2</v>
      </c>
      <c r="I137" s="398">
        <v>2066</v>
      </c>
      <c r="J137" s="400">
        <f t="shared" si="10"/>
        <v>240123</v>
      </c>
      <c r="K137" s="21">
        <v>1578</v>
      </c>
      <c r="L137" s="22">
        <v>98210</v>
      </c>
      <c r="M137" s="23">
        <v>37996</v>
      </c>
      <c r="N137" s="312">
        <v>1755</v>
      </c>
      <c r="O137" s="390">
        <v>1652</v>
      </c>
      <c r="P137" s="227">
        <f t="shared" si="12"/>
        <v>141191</v>
      </c>
      <c r="Q137" s="24"/>
      <c r="R137" s="33"/>
      <c r="S137" s="34"/>
      <c r="T137" s="34"/>
      <c r="U137" s="34"/>
      <c r="V137" s="34"/>
      <c r="W137" s="34"/>
      <c r="X137" s="35"/>
      <c r="Y137" s="35"/>
      <c r="Z137" s="35"/>
      <c r="AA137" s="35"/>
      <c r="AB137" s="35"/>
      <c r="AC137" s="35"/>
      <c r="AD137" s="29"/>
      <c r="AE137" s="29"/>
      <c r="AF137" s="30"/>
      <c r="AG137" s="30"/>
      <c r="AH137" s="30"/>
      <c r="AI137" s="30"/>
      <c r="AJ137" s="30"/>
      <c r="AK137" s="30"/>
      <c r="AQ137" s="32"/>
    </row>
    <row r="138" spans="1:43" s="31" customFormat="1" ht="18.75" customHeight="1">
      <c r="A138" s="989"/>
      <c r="B138" s="984" t="s">
        <v>27</v>
      </c>
      <c r="C138" s="985"/>
      <c r="D138" s="397">
        <v>215339</v>
      </c>
      <c r="E138" s="767">
        <v>16656</v>
      </c>
      <c r="F138" s="396">
        <v>7698</v>
      </c>
      <c r="G138" s="396" t="s">
        <v>143</v>
      </c>
      <c r="H138" s="396">
        <v>2</v>
      </c>
      <c r="I138" s="398">
        <v>2036</v>
      </c>
      <c r="J138" s="400">
        <f t="shared" si="10"/>
        <v>241731</v>
      </c>
      <c r="K138" s="21">
        <v>1577</v>
      </c>
      <c r="L138" s="22">
        <v>98454</v>
      </c>
      <c r="M138" s="23">
        <v>38099</v>
      </c>
      <c r="N138" s="312">
        <v>1769</v>
      </c>
      <c r="O138" s="390">
        <v>1656</v>
      </c>
      <c r="P138" s="227">
        <f t="shared" si="12"/>
        <v>141555</v>
      </c>
      <c r="Q138" s="24"/>
      <c r="R138" s="33"/>
      <c r="S138" s="34"/>
      <c r="T138" s="34"/>
      <c r="U138" s="34"/>
      <c r="V138" s="34"/>
      <c r="W138" s="34"/>
      <c r="X138" s="35"/>
      <c r="Y138" s="35"/>
      <c r="Z138" s="35"/>
      <c r="AA138" s="35"/>
      <c r="AB138" s="35"/>
      <c r="AC138" s="35"/>
      <c r="AD138" s="29"/>
      <c r="AE138" s="29"/>
      <c r="AF138" s="30"/>
      <c r="AG138" s="30"/>
      <c r="AH138" s="30"/>
      <c r="AI138" s="30"/>
      <c r="AJ138" s="30"/>
      <c r="AK138" s="30"/>
      <c r="AQ138" s="32"/>
    </row>
    <row r="139" spans="1:43" s="31" customFormat="1" ht="18.75" customHeight="1">
      <c r="A139" s="989"/>
      <c r="B139" s="984" t="s">
        <v>29</v>
      </c>
      <c r="C139" s="985"/>
      <c r="D139" s="397">
        <v>216291</v>
      </c>
      <c r="E139" s="767">
        <v>18699</v>
      </c>
      <c r="F139" s="396">
        <v>7337</v>
      </c>
      <c r="G139" s="396" t="s">
        <v>143</v>
      </c>
      <c r="H139" s="396">
        <v>2</v>
      </c>
      <c r="I139" s="398">
        <v>2436</v>
      </c>
      <c r="J139" s="400">
        <f t="shared" si="10"/>
        <v>244765</v>
      </c>
      <c r="K139" s="397">
        <v>1587</v>
      </c>
      <c r="L139" s="396">
        <v>98797</v>
      </c>
      <c r="M139" s="398">
        <v>38255</v>
      </c>
      <c r="N139" s="397">
        <v>1783</v>
      </c>
      <c r="O139" s="398">
        <v>1666</v>
      </c>
      <c r="P139" s="509">
        <f t="shared" si="12"/>
        <v>142088</v>
      </c>
      <c r="Q139" s="24"/>
      <c r="R139" s="33"/>
      <c r="S139" s="34"/>
      <c r="T139" s="34"/>
      <c r="U139" s="34"/>
      <c r="V139" s="34"/>
      <c r="W139" s="34"/>
      <c r="X139" s="35"/>
      <c r="Y139" s="35"/>
      <c r="Z139" s="35"/>
      <c r="AA139" s="35"/>
      <c r="AB139" s="35"/>
      <c r="AC139" s="35"/>
      <c r="AD139" s="29"/>
      <c r="AE139" s="29"/>
      <c r="AF139" s="30"/>
      <c r="AG139" s="30"/>
      <c r="AH139" s="30"/>
      <c r="AI139" s="30"/>
      <c r="AJ139" s="30"/>
      <c r="AK139" s="30"/>
      <c r="AQ139" s="32"/>
    </row>
    <row r="140" spans="1:43" s="31" customFormat="1" ht="18.75" customHeight="1">
      <c r="A140" s="989"/>
      <c r="B140" s="984" t="s">
        <v>30</v>
      </c>
      <c r="C140" s="985"/>
      <c r="D140" s="397">
        <v>217184</v>
      </c>
      <c r="E140" s="767">
        <v>13209</v>
      </c>
      <c r="F140" s="396">
        <v>1967</v>
      </c>
      <c r="G140" s="396" t="s">
        <v>143</v>
      </c>
      <c r="H140" s="396">
        <v>2</v>
      </c>
      <c r="I140" s="398">
        <v>2557</v>
      </c>
      <c r="J140" s="400">
        <f t="shared" si="10"/>
        <v>234919</v>
      </c>
      <c r="K140" s="21">
        <v>1585</v>
      </c>
      <c r="L140" s="22">
        <v>98894</v>
      </c>
      <c r="M140" s="23">
        <v>38241</v>
      </c>
      <c r="N140" s="312">
        <v>1789</v>
      </c>
      <c r="O140" s="390">
        <v>1663</v>
      </c>
      <c r="P140" s="227">
        <f t="shared" si="12"/>
        <v>142172</v>
      </c>
      <c r="Q140" s="24"/>
      <c r="R140" s="33"/>
      <c r="S140" s="34"/>
      <c r="T140" s="34"/>
      <c r="U140" s="34"/>
      <c r="V140" s="34"/>
      <c r="W140" s="34"/>
      <c r="X140" s="35"/>
      <c r="Y140" s="35"/>
      <c r="Z140" s="35"/>
      <c r="AA140" s="35"/>
      <c r="AB140" s="35"/>
      <c r="AC140" s="35"/>
      <c r="AD140" s="29"/>
      <c r="AE140" s="29"/>
      <c r="AF140" s="30"/>
      <c r="AG140" s="30"/>
      <c r="AH140" s="30"/>
      <c r="AI140" s="30"/>
      <c r="AJ140" s="30"/>
      <c r="AK140" s="30"/>
      <c r="AQ140" s="32"/>
    </row>
    <row r="141" spans="1:43" s="31" customFormat="1" ht="18.75" customHeight="1">
      <c r="A141" s="989"/>
      <c r="B141" s="984" t="s">
        <v>31</v>
      </c>
      <c r="C141" s="985"/>
      <c r="D141" s="397">
        <v>216626</v>
      </c>
      <c r="E141" s="767">
        <v>11436</v>
      </c>
      <c r="F141" s="396">
        <v>2177</v>
      </c>
      <c r="G141" s="396" t="s">
        <v>143</v>
      </c>
      <c r="H141" s="396">
        <v>2</v>
      </c>
      <c r="I141" s="398">
        <v>2060</v>
      </c>
      <c r="J141" s="400">
        <f t="shared" si="10"/>
        <v>232301</v>
      </c>
      <c r="K141" s="21">
        <v>1599</v>
      </c>
      <c r="L141" s="22">
        <v>100289</v>
      </c>
      <c r="M141" s="23">
        <v>38523</v>
      </c>
      <c r="N141" s="397">
        <v>1804</v>
      </c>
      <c r="O141" s="398">
        <v>1664</v>
      </c>
      <c r="P141" s="227">
        <f t="shared" si="12"/>
        <v>143879</v>
      </c>
      <c r="Q141" s="24"/>
      <c r="R141" s="33"/>
      <c r="S141" s="34"/>
      <c r="T141" s="34"/>
      <c r="U141" s="34"/>
      <c r="V141" s="34"/>
      <c r="W141" s="34"/>
      <c r="X141" s="35"/>
      <c r="Y141" s="35"/>
      <c r="Z141" s="35"/>
      <c r="AA141" s="35"/>
      <c r="AB141" s="35"/>
      <c r="AC141" s="35"/>
      <c r="AD141" s="29"/>
      <c r="AE141" s="29"/>
      <c r="AF141" s="30"/>
      <c r="AG141" s="30"/>
      <c r="AH141" s="30"/>
      <c r="AI141" s="30"/>
      <c r="AJ141" s="30"/>
      <c r="AK141" s="30"/>
      <c r="AQ141" s="32"/>
    </row>
    <row r="142" spans="1:43" s="31" customFormat="1" ht="18.75" customHeight="1">
      <c r="A142" s="989"/>
      <c r="B142" s="984" t="s">
        <v>32</v>
      </c>
      <c r="C142" s="985"/>
      <c r="D142" s="397">
        <v>220138</v>
      </c>
      <c r="E142" s="767">
        <v>15808</v>
      </c>
      <c r="F142" s="396">
        <v>7169</v>
      </c>
      <c r="G142" s="396" t="s">
        <v>143</v>
      </c>
      <c r="H142" s="396">
        <v>5</v>
      </c>
      <c r="I142" s="398">
        <v>2050</v>
      </c>
      <c r="J142" s="400">
        <f t="shared" si="10"/>
        <v>245170</v>
      </c>
      <c r="K142" s="21">
        <v>1603</v>
      </c>
      <c r="L142" s="22">
        <v>100414</v>
      </c>
      <c r="M142" s="23">
        <v>38603</v>
      </c>
      <c r="N142" s="21">
        <v>1814</v>
      </c>
      <c r="O142" s="23">
        <v>1654</v>
      </c>
      <c r="P142" s="227">
        <f t="shared" si="12"/>
        <v>144088</v>
      </c>
      <c r="Q142" s="24"/>
      <c r="R142" s="33"/>
      <c r="S142" s="34"/>
      <c r="T142" s="34"/>
      <c r="U142" s="34"/>
      <c r="V142" s="34"/>
      <c r="W142" s="34"/>
      <c r="X142" s="35"/>
      <c r="Y142" s="35"/>
      <c r="Z142" s="35"/>
      <c r="AA142" s="35"/>
      <c r="AB142" s="35"/>
      <c r="AC142" s="35"/>
      <c r="AD142" s="29"/>
      <c r="AE142" s="29"/>
      <c r="AF142" s="30"/>
      <c r="AG142" s="30"/>
      <c r="AH142" s="30"/>
      <c r="AI142" s="30"/>
      <c r="AJ142" s="30"/>
      <c r="AK142" s="30"/>
      <c r="AQ142" s="32"/>
    </row>
    <row r="143" spans="1:43" s="31" customFormat="1" ht="18.75" customHeight="1">
      <c r="A143" s="989"/>
      <c r="B143" s="984" t="s">
        <v>43</v>
      </c>
      <c r="C143" s="985"/>
      <c r="D143" s="397">
        <v>221874</v>
      </c>
      <c r="E143" s="771">
        <v>15281</v>
      </c>
      <c r="F143" s="396">
        <v>6895</v>
      </c>
      <c r="G143" s="396" t="s">
        <v>143</v>
      </c>
      <c r="H143" s="396">
        <v>4</v>
      </c>
      <c r="I143" s="398">
        <v>2056</v>
      </c>
      <c r="J143" s="400">
        <f t="shared" si="10"/>
        <v>246110</v>
      </c>
      <c r="K143" s="21">
        <v>1599</v>
      </c>
      <c r="L143" s="22">
        <v>100477</v>
      </c>
      <c r="M143" s="23">
        <v>38641</v>
      </c>
      <c r="N143" s="21">
        <v>1820</v>
      </c>
      <c r="O143" s="23">
        <v>1650</v>
      </c>
      <c r="P143" s="227">
        <f t="shared" si="12"/>
        <v>144187</v>
      </c>
      <c r="Q143" s="24"/>
      <c r="R143" s="33"/>
      <c r="S143" s="34"/>
      <c r="T143" s="34"/>
      <c r="U143" s="34"/>
      <c r="V143" s="34"/>
      <c r="W143" s="34"/>
      <c r="X143" s="35"/>
      <c r="Y143" s="35"/>
      <c r="Z143" s="35"/>
      <c r="AA143" s="35"/>
      <c r="AB143" s="35"/>
      <c r="AC143" s="35"/>
      <c r="AD143" s="29"/>
      <c r="AE143" s="29"/>
      <c r="AF143" s="30"/>
      <c r="AG143" s="30"/>
      <c r="AH143" s="30"/>
      <c r="AI143" s="30"/>
      <c r="AJ143" s="30"/>
      <c r="AK143" s="30"/>
      <c r="AQ143" s="32"/>
    </row>
    <row r="144" spans="1:43" s="31" customFormat="1" ht="18.75" customHeight="1">
      <c r="A144" s="989"/>
      <c r="B144" s="984" t="s">
        <v>49</v>
      </c>
      <c r="C144" s="985"/>
      <c r="D144" s="397">
        <v>221696</v>
      </c>
      <c r="E144" s="767">
        <v>15292</v>
      </c>
      <c r="F144" s="396">
        <v>6831</v>
      </c>
      <c r="G144" s="396" t="s">
        <v>143</v>
      </c>
      <c r="H144" s="396">
        <v>2</v>
      </c>
      <c r="I144" s="398">
        <v>2054</v>
      </c>
      <c r="J144" s="400">
        <f t="shared" si="10"/>
        <v>245875</v>
      </c>
      <c r="K144" s="21">
        <v>1594</v>
      </c>
      <c r="L144" s="22">
        <v>100658</v>
      </c>
      <c r="M144" s="23">
        <v>38674</v>
      </c>
      <c r="N144" s="312">
        <v>1835</v>
      </c>
      <c r="O144" s="390">
        <v>1646</v>
      </c>
      <c r="P144" s="227">
        <f t="shared" si="12"/>
        <v>144407</v>
      </c>
      <c r="Q144" s="24"/>
      <c r="R144" s="33"/>
      <c r="S144" s="34"/>
      <c r="T144" s="34"/>
      <c r="U144" s="34"/>
      <c r="V144" s="34"/>
      <c r="W144" s="34"/>
      <c r="X144" s="35"/>
      <c r="Y144" s="35"/>
      <c r="Z144" s="35"/>
      <c r="AA144" s="35"/>
      <c r="AB144" s="35"/>
      <c r="AC144" s="35"/>
      <c r="AD144" s="29"/>
      <c r="AE144" s="29"/>
      <c r="AF144" s="30"/>
      <c r="AG144" s="30"/>
      <c r="AH144" s="30"/>
      <c r="AI144" s="30"/>
      <c r="AJ144" s="30"/>
      <c r="AK144" s="30"/>
      <c r="AQ144" s="32"/>
    </row>
    <row r="145" spans="1:43" s="31" customFormat="1" ht="18.75" customHeight="1" thickBot="1">
      <c r="A145" s="990"/>
      <c r="B145" s="986" t="s">
        <v>201</v>
      </c>
      <c r="C145" s="987"/>
      <c r="D145" s="810">
        <v>220267</v>
      </c>
      <c r="E145" s="811">
        <v>15109</v>
      </c>
      <c r="F145" s="812">
        <v>6863</v>
      </c>
      <c r="G145" s="812" t="s">
        <v>143</v>
      </c>
      <c r="H145" s="812">
        <v>2</v>
      </c>
      <c r="I145" s="813">
        <v>2115</v>
      </c>
      <c r="J145" s="814">
        <f t="shared" si="10"/>
        <v>244356</v>
      </c>
      <c r="K145" s="815">
        <v>1597</v>
      </c>
      <c r="L145" s="816">
        <v>100861</v>
      </c>
      <c r="M145" s="817">
        <v>38824</v>
      </c>
      <c r="N145" s="719">
        <v>1850</v>
      </c>
      <c r="O145" s="721">
        <v>1649</v>
      </c>
      <c r="P145" s="799">
        <f t="shared" si="12"/>
        <v>144781</v>
      </c>
      <c r="Q145" s="24"/>
      <c r="R145" s="33"/>
      <c r="S145" s="34"/>
      <c r="T145" s="34"/>
      <c r="U145" s="34"/>
      <c r="V145" s="34"/>
      <c r="W145" s="34"/>
      <c r="X145" s="35"/>
      <c r="Y145" s="35"/>
      <c r="Z145" s="35"/>
      <c r="AA145" s="35"/>
      <c r="AB145" s="35"/>
      <c r="AC145" s="35"/>
      <c r="AD145" s="29"/>
      <c r="AE145" s="29"/>
      <c r="AF145" s="30"/>
      <c r="AG145" s="30"/>
      <c r="AH145" s="30"/>
      <c r="AI145" s="30"/>
      <c r="AJ145" s="30"/>
      <c r="AK145" s="30"/>
      <c r="AQ145" s="32"/>
    </row>
    <row r="146" spans="1:43" s="31" customFormat="1" ht="18.75" customHeight="1">
      <c r="A146" s="989">
        <v>2020</v>
      </c>
      <c r="B146" s="1004" t="s">
        <v>165</v>
      </c>
      <c r="C146" s="1005"/>
      <c r="D146" s="800">
        <v>214979</v>
      </c>
      <c r="E146" s="801">
        <v>14255</v>
      </c>
      <c r="F146" s="802">
        <v>7056</v>
      </c>
      <c r="G146" s="802">
        <v>8</v>
      </c>
      <c r="H146" s="802">
        <v>2</v>
      </c>
      <c r="I146" s="803">
        <v>2076</v>
      </c>
      <c r="J146" s="804">
        <v>238376</v>
      </c>
      <c r="K146" s="805">
        <v>1596</v>
      </c>
      <c r="L146" s="806">
        <v>101035</v>
      </c>
      <c r="M146" s="807">
        <v>38895</v>
      </c>
      <c r="N146" s="808">
        <v>1862</v>
      </c>
      <c r="O146" s="809">
        <v>1652</v>
      </c>
      <c r="P146" s="798">
        <f aca="true" t="shared" si="13" ref="P146:P157">SUM(K146:O146)</f>
        <v>145040</v>
      </c>
      <c r="Q146" s="24"/>
      <c r="R146" s="33"/>
      <c r="S146" s="34"/>
      <c r="T146" s="34"/>
      <c r="U146" s="34"/>
      <c r="V146" s="34"/>
      <c r="W146" s="34"/>
      <c r="X146" s="35"/>
      <c r="Y146" s="35"/>
      <c r="Z146" s="35"/>
      <c r="AA146" s="35"/>
      <c r="AB146" s="35"/>
      <c r="AC146" s="35"/>
      <c r="AD146" s="29"/>
      <c r="AE146" s="29"/>
      <c r="AF146" s="30"/>
      <c r="AG146" s="30"/>
      <c r="AH146" s="30"/>
      <c r="AI146" s="30"/>
      <c r="AJ146" s="30"/>
      <c r="AK146" s="30"/>
      <c r="AQ146" s="32"/>
    </row>
    <row r="147" spans="1:43" s="31" customFormat="1" ht="18.75" customHeight="1">
      <c r="A147" s="989"/>
      <c r="B147" s="984" t="s">
        <v>166</v>
      </c>
      <c r="C147" s="985"/>
      <c r="D147" s="397">
        <v>214751</v>
      </c>
      <c r="E147" s="767">
        <v>14998</v>
      </c>
      <c r="F147" s="396">
        <v>6980</v>
      </c>
      <c r="G147" s="396">
        <v>8</v>
      </c>
      <c r="H147" s="396">
        <v>2</v>
      </c>
      <c r="I147" s="398">
        <v>2044</v>
      </c>
      <c r="J147" s="400">
        <v>238783</v>
      </c>
      <c r="K147" s="21">
        <v>1602</v>
      </c>
      <c r="L147" s="22">
        <v>101512</v>
      </c>
      <c r="M147" s="23">
        <v>38994</v>
      </c>
      <c r="N147" s="312">
        <v>1868</v>
      </c>
      <c r="O147" s="390">
        <v>1649</v>
      </c>
      <c r="P147" s="258">
        <f t="shared" si="13"/>
        <v>145625</v>
      </c>
      <c r="Q147" s="24"/>
      <c r="R147" s="33"/>
      <c r="S147" s="34"/>
      <c r="T147" s="34"/>
      <c r="U147" s="34"/>
      <c r="V147" s="34"/>
      <c r="W147" s="34"/>
      <c r="X147" s="35"/>
      <c r="Y147" s="35"/>
      <c r="Z147" s="35"/>
      <c r="AA147" s="35"/>
      <c r="AB147" s="35"/>
      <c r="AC147" s="35"/>
      <c r="AD147" s="29"/>
      <c r="AE147" s="29"/>
      <c r="AF147" s="30"/>
      <c r="AG147" s="30"/>
      <c r="AH147" s="30"/>
      <c r="AI147" s="30"/>
      <c r="AJ147" s="30"/>
      <c r="AK147" s="30"/>
      <c r="AQ147" s="32"/>
    </row>
    <row r="148" spans="1:43" s="31" customFormat="1" ht="18.75" customHeight="1">
      <c r="A148" s="989"/>
      <c r="B148" s="984" t="s">
        <v>167</v>
      </c>
      <c r="C148" s="985"/>
      <c r="D148" s="397">
        <v>220137</v>
      </c>
      <c r="E148" s="767">
        <v>14549</v>
      </c>
      <c r="F148" s="396">
        <v>6901</v>
      </c>
      <c r="G148" s="396">
        <v>5</v>
      </c>
      <c r="H148" s="396">
        <v>2</v>
      </c>
      <c r="I148" s="398">
        <v>2101</v>
      </c>
      <c r="J148" s="400">
        <v>243695</v>
      </c>
      <c r="K148" s="21">
        <v>1613</v>
      </c>
      <c r="L148" s="22">
        <v>101734</v>
      </c>
      <c r="M148" s="23">
        <v>39090</v>
      </c>
      <c r="N148" s="312">
        <v>1881</v>
      </c>
      <c r="O148" s="390">
        <v>1655</v>
      </c>
      <c r="P148" s="258">
        <f t="shared" si="13"/>
        <v>145973</v>
      </c>
      <c r="Q148" s="24"/>
      <c r="R148" s="33"/>
      <c r="S148" s="34"/>
      <c r="T148" s="34"/>
      <c r="U148" s="34"/>
      <c r="V148" s="34"/>
      <c r="W148" s="34"/>
      <c r="X148" s="35"/>
      <c r="Y148" s="35"/>
      <c r="Z148" s="35"/>
      <c r="AA148" s="35"/>
      <c r="AB148" s="35"/>
      <c r="AC148" s="35"/>
      <c r="AD148" s="29"/>
      <c r="AE148" s="29"/>
      <c r="AF148" s="30"/>
      <c r="AG148" s="30"/>
      <c r="AH148" s="30"/>
      <c r="AI148" s="30"/>
      <c r="AJ148" s="30"/>
      <c r="AK148" s="30"/>
      <c r="AQ148" s="32"/>
    </row>
    <row r="149" spans="1:43" s="31" customFormat="1" ht="18.75" customHeight="1">
      <c r="A149" s="989"/>
      <c r="B149" s="984" t="s">
        <v>168</v>
      </c>
      <c r="C149" s="985"/>
      <c r="D149" s="397">
        <v>213887</v>
      </c>
      <c r="E149" s="767">
        <v>13204</v>
      </c>
      <c r="F149" s="396">
        <v>6751</v>
      </c>
      <c r="G149" s="396">
        <v>0</v>
      </c>
      <c r="H149" s="396">
        <v>2</v>
      </c>
      <c r="I149" s="398">
        <v>2039</v>
      </c>
      <c r="J149" s="400">
        <v>235883</v>
      </c>
      <c r="K149" s="21">
        <v>1610</v>
      </c>
      <c r="L149" s="22">
        <v>101947</v>
      </c>
      <c r="M149" s="23">
        <v>39237</v>
      </c>
      <c r="N149" s="312">
        <v>1883</v>
      </c>
      <c r="O149" s="390">
        <v>1661</v>
      </c>
      <c r="P149" s="258">
        <f t="shared" si="13"/>
        <v>146338</v>
      </c>
      <c r="Q149" s="24"/>
      <c r="R149" s="33"/>
      <c r="S149" s="34"/>
      <c r="T149" s="34"/>
      <c r="U149" s="34"/>
      <c r="V149" s="34"/>
      <c r="W149" s="34"/>
      <c r="X149" s="35"/>
      <c r="Y149" s="35"/>
      <c r="Z149" s="35"/>
      <c r="AA149" s="35"/>
      <c r="AB149" s="35"/>
      <c r="AC149" s="35"/>
      <c r="AD149" s="29"/>
      <c r="AE149" s="29"/>
      <c r="AF149" s="30"/>
      <c r="AG149" s="30"/>
      <c r="AH149" s="30"/>
      <c r="AI149" s="30"/>
      <c r="AJ149" s="30"/>
      <c r="AK149" s="30"/>
      <c r="AQ149" s="32"/>
    </row>
    <row r="150" spans="1:43" s="31" customFormat="1" ht="18.75" customHeight="1">
      <c r="A150" s="989"/>
      <c r="B150" s="984" t="s">
        <v>27</v>
      </c>
      <c r="C150" s="985"/>
      <c r="D150" s="397">
        <v>214827</v>
      </c>
      <c r="E150" s="767">
        <v>13181</v>
      </c>
      <c r="F150" s="396">
        <v>6749</v>
      </c>
      <c r="G150" s="396">
        <v>0</v>
      </c>
      <c r="H150" s="396">
        <v>2</v>
      </c>
      <c r="I150" s="398">
        <v>1878</v>
      </c>
      <c r="J150" s="400">
        <v>236637</v>
      </c>
      <c r="K150" s="21">
        <v>1608</v>
      </c>
      <c r="L150" s="22">
        <v>102106</v>
      </c>
      <c r="M150" s="23">
        <v>39317</v>
      </c>
      <c r="N150" s="312">
        <v>1879</v>
      </c>
      <c r="O150" s="390">
        <v>1661</v>
      </c>
      <c r="P150" s="258">
        <f t="shared" si="13"/>
        <v>146571</v>
      </c>
      <c r="Q150" s="24"/>
      <c r="R150" s="33"/>
      <c r="S150" s="34"/>
      <c r="T150" s="34"/>
      <c r="U150" s="34"/>
      <c r="V150" s="34"/>
      <c r="W150" s="34"/>
      <c r="X150" s="35"/>
      <c r="Y150" s="35"/>
      <c r="Z150" s="35"/>
      <c r="AA150" s="35"/>
      <c r="AB150" s="35"/>
      <c r="AC150" s="35"/>
      <c r="AD150" s="29"/>
      <c r="AE150" s="29"/>
      <c r="AF150" s="30"/>
      <c r="AG150" s="30"/>
      <c r="AH150" s="30"/>
      <c r="AI150" s="30"/>
      <c r="AJ150" s="30"/>
      <c r="AK150" s="30"/>
      <c r="AQ150" s="32"/>
    </row>
    <row r="151" spans="1:43" s="31" customFormat="1" ht="18.75" customHeight="1">
      <c r="A151" s="989"/>
      <c r="B151" s="984" t="s">
        <v>29</v>
      </c>
      <c r="C151" s="985"/>
      <c r="D151" s="397">
        <v>223916</v>
      </c>
      <c r="E151" s="767">
        <v>13817</v>
      </c>
      <c r="F151" s="396">
        <v>6661</v>
      </c>
      <c r="G151" s="396">
        <v>0</v>
      </c>
      <c r="H151" s="396">
        <v>2</v>
      </c>
      <c r="I151" s="398">
        <v>2426</v>
      </c>
      <c r="J151" s="400">
        <v>246822</v>
      </c>
      <c r="K151" s="397">
        <v>1598</v>
      </c>
      <c r="L151" s="396">
        <v>102288</v>
      </c>
      <c r="M151" s="398">
        <v>39419</v>
      </c>
      <c r="N151" s="397">
        <v>1878</v>
      </c>
      <c r="O151" s="398">
        <v>1660</v>
      </c>
      <c r="P151" s="258">
        <f t="shared" si="13"/>
        <v>146843</v>
      </c>
      <c r="Q151" s="24"/>
      <c r="R151" s="33"/>
      <c r="S151" s="34"/>
      <c r="T151" s="34"/>
      <c r="U151" s="34"/>
      <c r="V151" s="34"/>
      <c r="W151" s="34"/>
      <c r="X151" s="35"/>
      <c r="Y151" s="35"/>
      <c r="Z151" s="35"/>
      <c r="AA151" s="35"/>
      <c r="AB151" s="35"/>
      <c r="AC151" s="35"/>
      <c r="AD151" s="29"/>
      <c r="AE151" s="29"/>
      <c r="AF151" s="30"/>
      <c r="AG151" s="30"/>
      <c r="AH151" s="30"/>
      <c r="AI151" s="30"/>
      <c r="AJ151" s="30"/>
      <c r="AK151" s="30"/>
      <c r="AQ151" s="32"/>
    </row>
    <row r="152" spans="1:43" s="31" customFormat="1" ht="18.75" customHeight="1">
      <c r="A152" s="989"/>
      <c r="B152" s="984" t="s">
        <v>30</v>
      </c>
      <c r="C152" s="985"/>
      <c r="D152" s="397">
        <v>224450</v>
      </c>
      <c r="E152" s="767">
        <v>6785</v>
      </c>
      <c r="F152" s="396">
        <v>2340</v>
      </c>
      <c r="G152" s="396">
        <v>0</v>
      </c>
      <c r="H152" s="396">
        <v>2</v>
      </c>
      <c r="I152" s="398">
        <v>2415</v>
      </c>
      <c r="J152" s="400">
        <v>235992</v>
      </c>
      <c r="K152" s="21">
        <v>1597</v>
      </c>
      <c r="L152" s="22">
        <v>102521</v>
      </c>
      <c r="M152" s="23">
        <v>39477</v>
      </c>
      <c r="N152" s="312">
        <v>1893</v>
      </c>
      <c r="O152" s="390">
        <v>1647</v>
      </c>
      <c r="P152" s="258">
        <f t="shared" si="13"/>
        <v>147135</v>
      </c>
      <c r="Q152" s="24"/>
      <c r="R152" s="33"/>
      <c r="S152" s="34"/>
      <c r="T152" s="34"/>
      <c r="U152" s="34"/>
      <c r="V152" s="34"/>
      <c r="W152" s="34"/>
      <c r="X152" s="35"/>
      <c r="Y152" s="35"/>
      <c r="Z152" s="35"/>
      <c r="AA152" s="35"/>
      <c r="AB152" s="35"/>
      <c r="AC152" s="35"/>
      <c r="AD152" s="29"/>
      <c r="AE152" s="29"/>
      <c r="AF152" s="30"/>
      <c r="AG152" s="30"/>
      <c r="AH152" s="30"/>
      <c r="AI152" s="30"/>
      <c r="AJ152" s="30"/>
      <c r="AK152" s="30"/>
      <c r="AQ152" s="32"/>
    </row>
    <row r="153" spans="1:43" s="31" customFormat="1" ht="18.75" customHeight="1">
      <c r="A153" s="989"/>
      <c r="B153" s="984" t="s">
        <v>31</v>
      </c>
      <c r="C153" s="985"/>
      <c r="D153" s="397">
        <v>229935</v>
      </c>
      <c r="E153" s="767">
        <v>6527</v>
      </c>
      <c r="F153" s="396">
        <v>2443</v>
      </c>
      <c r="G153" s="396">
        <v>3</v>
      </c>
      <c r="H153" s="396">
        <v>2</v>
      </c>
      <c r="I153" s="398">
        <v>2402</v>
      </c>
      <c r="J153" s="400">
        <v>241312</v>
      </c>
      <c r="K153" s="21">
        <v>1598</v>
      </c>
      <c r="L153" s="22">
        <v>102753</v>
      </c>
      <c r="M153" s="23">
        <v>39517</v>
      </c>
      <c r="N153" s="397">
        <v>1896</v>
      </c>
      <c r="O153" s="398">
        <v>1641</v>
      </c>
      <c r="P153" s="258">
        <f t="shared" si="13"/>
        <v>147405</v>
      </c>
      <c r="Q153" s="24"/>
      <c r="R153" s="33"/>
      <c r="S153" s="34"/>
      <c r="T153" s="34"/>
      <c r="U153" s="34"/>
      <c r="V153" s="34"/>
      <c r="W153" s="34"/>
      <c r="X153" s="35"/>
      <c r="Y153" s="35"/>
      <c r="Z153" s="35"/>
      <c r="AA153" s="35"/>
      <c r="AB153" s="35"/>
      <c r="AC153" s="35"/>
      <c r="AD153" s="29"/>
      <c r="AE153" s="29"/>
      <c r="AF153" s="30"/>
      <c r="AG153" s="30"/>
      <c r="AH153" s="30"/>
      <c r="AI153" s="30"/>
      <c r="AJ153" s="30"/>
      <c r="AK153" s="30"/>
      <c r="AQ153" s="32"/>
    </row>
    <row r="154" spans="1:43" s="31" customFormat="1" ht="18.75" customHeight="1">
      <c r="A154" s="989"/>
      <c r="B154" s="984" t="s">
        <v>32</v>
      </c>
      <c r="C154" s="985"/>
      <c r="D154" s="397">
        <v>233427</v>
      </c>
      <c r="E154" s="767">
        <v>19986</v>
      </c>
      <c r="F154" s="396">
        <v>7239</v>
      </c>
      <c r="G154" s="396">
        <v>3</v>
      </c>
      <c r="H154" s="396">
        <v>2</v>
      </c>
      <c r="I154" s="398">
        <v>1819</v>
      </c>
      <c r="J154" s="400">
        <v>262476</v>
      </c>
      <c r="K154" s="21">
        <v>1591</v>
      </c>
      <c r="L154" s="22">
        <v>102938</v>
      </c>
      <c r="M154" s="23">
        <v>39664</v>
      </c>
      <c r="N154" s="21">
        <v>1901</v>
      </c>
      <c r="O154" s="23">
        <v>1636</v>
      </c>
      <c r="P154" s="258">
        <f t="shared" si="13"/>
        <v>147730</v>
      </c>
      <c r="Q154" s="24"/>
      <c r="R154" s="33"/>
      <c r="S154" s="34"/>
      <c r="T154" s="34"/>
      <c r="U154" s="34"/>
      <c r="V154" s="34"/>
      <c r="W154" s="34"/>
      <c r="X154" s="35"/>
      <c r="Y154" s="35"/>
      <c r="Z154" s="35"/>
      <c r="AA154" s="35"/>
      <c r="AB154" s="35"/>
      <c r="AC154" s="35"/>
      <c r="AD154" s="29"/>
      <c r="AE154" s="29"/>
      <c r="AF154" s="30"/>
      <c r="AG154" s="30"/>
      <c r="AH154" s="30"/>
      <c r="AI154" s="30"/>
      <c r="AJ154" s="30"/>
      <c r="AK154" s="30"/>
      <c r="AQ154" s="32"/>
    </row>
    <row r="155" spans="1:43" s="31" customFormat="1" ht="18.75" customHeight="1">
      <c r="A155" s="989"/>
      <c r="B155" s="984" t="s">
        <v>43</v>
      </c>
      <c r="C155" s="985"/>
      <c r="D155" s="397">
        <v>239017</v>
      </c>
      <c r="E155" s="771">
        <v>23313</v>
      </c>
      <c r="F155" s="396">
        <v>7749</v>
      </c>
      <c r="G155" s="396">
        <v>1</v>
      </c>
      <c r="H155" s="396">
        <v>2</v>
      </c>
      <c r="I155" s="398">
        <v>1843</v>
      </c>
      <c r="J155" s="400">
        <v>271925</v>
      </c>
      <c r="K155" s="21">
        <v>1585</v>
      </c>
      <c r="L155" s="22">
        <v>102821</v>
      </c>
      <c r="M155" s="23">
        <v>39834</v>
      </c>
      <c r="N155" s="21">
        <v>1903</v>
      </c>
      <c r="O155" s="23">
        <v>1649</v>
      </c>
      <c r="P155" s="258">
        <f t="shared" si="13"/>
        <v>147792</v>
      </c>
      <c r="Q155" s="24"/>
      <c r="R155" s="33"/>
      <c r="S155" s="34"/>
      <c r="T155" s="34"/>
      <c r="U155" s="34"/>
      <c r="V155" s="34"/>
      <c r="W155" s="34"/>
      <c r="X155" s="35"/>
      <c r="Y155" s="35"/>
      <c r="Z155" s="35"/>
      <c r="AA155" s="35"/>
      <c r="AB155" s="35"/>
      <c r="AC155" s="35"/>
      <c r="AD155" s="29"/>
      <c r="AE155" s="29"/>
      <c r="AF155" s="30"/>
      <c r="AG155" s="30"/>
      <c r="AH155" s="30"/>
      <c r="AI155" s="30"/>
      <c r="AJ155" s="30"/>
      <c r="AK155" s="30"/>
      <c r="AQ155" s="32"/>
    </row>
    <row r="156" spans="1:43" s="31" customFormat="1" ht="18.75" customHeight="1">
      <c r="A156" s="989"/>
      <c r="B156" s="984" t="s">
        <v>49</v>
      </c>
      <c r="C156" s="985"/>
      <c r="D156" s="397">
        <v>237886</v>
      </c>
      <c r="E156" s="767">
        <v>23393</v>
      </c>
      <c r="F156" s="396">
        <v>7835</v>
      </c>
      <c r="G156" s="396">
        <v>1</v>
      </c>
      <c r="H156" s="396">
        <v>2</v>
      </c>
      <c r="I156" s="398">
        <v>1835</v>
      </c>
      <c r="J156" s="400">
        <f>SUM(D156:I156)</f>
        <v>270952</v>
      </c>
      <c r="K156" s="21">
        <v>1572</v>
      </c>
      <c r="L156" s="22">
        <v>102846</v>
      </c>
      <c r="M156" s="23">
        <v>40111</v>
      </c>
      <c r="N156" s="312">
        <v>1903</v>
      </c>
      <c r="O156" s="390">
        <v>1663</v>
      </c>
      <c r="P156" s="258">
        <f t="shared" si="13"/>
        <v>148095</v>
      </c>
      <c r="Q156" s="24"/>
      <c r="R156" s="33"/>
      <c r="S156" s="34"/>
      <c r="T156" s="34"/>
      <c r="U156" s="34"/>
      <c r="V156" s="34"/>
      <c r="W156" s="34"/>
      <c r="X156" s="35"/>
      <c r="Y156" s="35"/>
      <c r="Z156" s="35"/>
      <c r="AA156" s="35"/>
      <c r="AB156" s="35"/>
      <c r="AC156" s="35"/>
      <c r="AD156" s="29"/>
      <c r="AE156" s="29"/>
      <c r="AF156" s="30"/>
      <c r="AG156" s="30"/>
      <c r="AH156" s="30"/>
      <c r="AI156" s="30"/>
      <c r="AJ156" s="30"/>
      <c r="AK156" s="30"/>
      <c r="AQ156" s="32"/>
    </row>
    <row r="157" spans="1:43" s="31" customFormat="1" ht="18.75" customHeight="1" thickBot="1">
      <c r="A157" s="990"/>
      <c r="B157" s="986" t="s">
        <v>201</v>
      </c>
      <c r="C157" s="987"/>
      <c r="D157" s="810">
        <v>238944</v>
      </c>
      <c r="E157" s="811">
        <v>23320</v>
      </c>
      <c r="F157" s="812">
        <v>7864</v>
      </c>
      <c r="G157" s="812">
        <v>2</v>
      </c>
      <c r="H157" s="812">
        <v>2</v>
      </c>
      <c r="I157" s="813">
        <v>1832</v>
      </c>
      <c r="J157" s="814">
        <f>SUM(D157:I157)</f>
        <v>271964</v>
      </c>
      <c r="K157" s="815">
        <v>1565</v>
      </c>
      <c r="L157" s="816">
        <v>102850</v>
      </c>
      <c r="M157" s="817">
        <v>40426</v>
      </c>
      <c r="N157" s="719">
        <v>1909</v>
      </c>
      <c r="O157" s="721">
        <v>1666</v>
      </c>
      <c r="P157" s="799">
        <f t="shared" si="13"/>
        <v>148416</v>
      </c>
      <c r="Q157" s="24"/>
      <c r="R157" s="33"/>
      <c r="S157" s="34"/>
      <c r="T157" s="34"/>
      <c r="U157" s="34"/>
      <c r="V157" s="34"/>
      <c r="W157" s="34"/>
      <c r="X157" s="35"/>
      <c r="Y157" s="35"/>
      <c r="Z157" s="35"/>
      <c r="AA157" s="35"/>
      <c r="AB157" s="35"/>
      <c r="AC157" s="35"/>
      <c r="AD157" s="29"/>
      <c r="AE157" s="29"/>
      <c r="AF157" s="30"/>
      <c r="AG157" s="30"/>
      <c r="AH157" s="30"/>
      <c r="AI157" s="30"/>
      <c r="AJ157" s="30"/>
      <c r="AK157" s="30"/>
      <c r="AQ157" s="32"/>
    </row>
    <row r="158" spans="1:43" s="31" customFormat="1" ht="18.75" customHeight="1" thickBot="1">
      <c r="A158" s="988">
        <v>2021</v>
      </c>
      <c r="B158" s="991" t="s">
        <v>165</v>
      </c>
      <c r="C158" s="992"/>
      <c r="D158" s="490">
        <v>233871</v>
      </c>
      <c r="E158" s="769">
        <v>23346</v>
      </c>
      <c r="F158" s="401">
        <v>7881</v>
      </c>
      <c r="G158" s="401">
        <v>1</v>
      </c>
      <c r="H158" s="401">
        <v>2</v>
      </c>
      <c r="I158" s="491">
        <v>1834</v>
      </c>
      <c r="J158" s="399">
        <v>266935</v>
      </c>
      <c r="K158" s="63">
        <v>1565</v>
      </c>
      <c r="L158" s="64">
        <v>102848</v>
      </c>
      <c r="M158" s="65">
        <v>40640</v>
      </c>
      <c r="N158" s="388">
        <v>1913</v>
      </c>
      <c r="O158" s="389">
        <v>1662</v>
      </c>
      <c r="P158" s="819">
        <f aca="true" t="shared" si="14" ref="P158:P169">SUM(K158:O158)</f>
        <v>148628</v>
      </c>
      <c r="Q158" s="24"/>
      <c r="R158" s="33"/>
      <c r="S158" s="34"/>
      <c r="T158" s="34"/>
      <c r="U158" s="34"/>
      <c r="V158" s="34"/>
      <c r="W158" s="34"/>
      <c r="X158" s="35"/>
      <c r="Y158" s="35"/>
      <c r="Z158" s="35"/>
      <c r="AA158" s="35"/>
      <c r="AB158" s="35"/>
      <c r="AC158" s="35"/>
      <c r="AD158" s="29"/>
      <c r="AE158" s="29"/>
      <c r="AF158" s="30"/>
      <c r="AG158" s="30"/>
      <c r="AH158" s="30"/>
      <c r="AI158" s="30"/>
      <c r="AJ158" s="30"/>
      <c r="AK158" s="30"/>
      <c r="AQ158" s="32"/>
    </row>
    <row r="159" spans="1:43" s="31" customFormat="1" ht="18.75" customHeight="1" thickBot="1">
      <c r="A159" s="989"/>
      <c r="B159" s="984" t="s">
        <v>166</v>
      </c>
      <c r="C159" s="985"/>
      <c r="D159" s="397">
        <v>233332</v>
      </c>
      <c r="E159" s="767">
        <v>23488</v>
      </c>
      <c r="F159" s="396">
        <v>7877</v>
      </c>
      <c r="G159" s="396">
        <v>0</v>
      </c>
      <c r="H159" s="396">
        <v>2</v>
      </c>
      <c r="I159" s="398">
        <v>1874</v>
      </c>
      <c r="J159" s="400">
        <v>266573</v>
      </c>
      <c r="K159" s="21">
        <v>1568</v>
      </c>
      <c r="L159" s="22">
        <v>103291</v>
      </c>
      <c r="M159" s="23">
        <v>40840</v>
      </c>
      <c r="N159" s="312">
        <v>1917</v>
      </c>
      <c r="O159" s="390">
        <v>1666</v>
      </c>
      <c r="P159" s="799">
        <f t="shared" si="14"/>
        <v>149282</v>
      </c>
      <c r="Q159" s="24"/>
      <c r="R159" s="33"/>
      <c r="S159" s="34"/>
      <c r="T159" s="34"/>
      <c r="U159" s="34"/>
      <c r="V159" s="34"/>
      <c r="W159" s="34"/>
      <c r="X159" s="35"/>
      <c r="Y159" s="35"/>
      <c r="Z159" s="35"/>
      <c r="AA159" s="35"/>
      <c r="AB159" s="35"/>
      <c r="AC159" s="35"/>
      <c r="AD159" s="29"/>
      <c r="AE159" s="29"/>
      <c r="AF159" s="30"/>
      <c r="AG159" s="30"/>
      <c r="AH159" s="30"/>
      <c r="AI159" s="30"/>
      <c r="AJ159" s="30"/>
      <c r="AK159" s="30"/>
      <c r="AQ159" s="32"/>
    </row>
    <row r="160" spans="1:43" s="31" customFormat="1" ht="18.75" customHeight="1" thickBot="1">
      <c r="A160" s="989"/>
      <c r="B160" s="984" t="s">
        <v>167</v>
      </c>
      <c r="C160" s="985"/>
      <c r="D160" s="397">
        <v>239455</v>
      </c>
      <c r="E160" s="767">
        <v>23633</v>
      </c>
      <c r="F160" s="396">
        <v>7895</v>
      </c>
      <c r="G160" s="396">
        <v>0</v>
      </c>
      <c r="H160" s="396">
        <v>2</v>
      </c>
      <c r="I160" s="398">
        <v>1850</v>
      </c>
      <c r="J160" s="400">
        <v>272835</v>
      </c>
      <c r="K160" s="21">
        <v>1562</v>
      </c>
      <c r="L160" s="22">
        <v>103668</v>
      </c>
      <c r="M160" s="23">
        <v>40968</v>
      </c>
      <c r="N160" s="312">
        <v>1925</v>
      </c>
      <c r="O160" s="390">
        <v>1662</v>
      </c>
      <c r="P160" s="799">
        <f t="shared" si="14"/>
        <v>149785</v>
      </c>
      <c r="Q160" s="24"/>
      <c r="R160" s="33"/>
      <c r="S160" s="34"/>
      <c r="T160" s="34"/>
      <c r="U160" s="34"/>
      <c r="V160" s="34"/>
      <c r="W160" s="34"/>
      <c r="X160" s="35"/>
      <c r="Y160" s="35"/>
      <c r="Z160" s="35"/>
      <c r="AA160" s="35"/>
      <c r="AB160" s="35"/>
      <c r="AC160" s="35"/>
      <c r="AD160" s="29"/>
      <c r="AE160" s="29"/>
      <c r="AF160" s="30"/>
      <c r="AG160" s="30"/>
      <c r="AH160" s="30"/>
      <c r="AI160" s="30"/>
      <c r="AJ160" s="30"/>
      <c r="AK160" s="30"/>
      <c r="AQ160" s="32"/>
    </row>
    <row r="161" spans="1:43" s="31" customFormat="1" ht="18.75" customHeight="1" thickBot="1">
      <c r="A161" s="989"/>
      <c r="B161" s="984" t="s">
        <v>168</v>
      </c>
      <c r="C161" s="985"/>
      <c r="D161" s="397">
        <v>247012</v>
      </c>
      <c r="E161" s="767">
        <v>23697</v>
      </c>
      <c r="F161" s="396">
        <v>7929</v>
      </c>
      <c r="G161" s="396">
        <v>0</v>
      </c>
      <c r="H161" s="396">
        <v>2</v>
      </c>
      <c r="I161" s="398">
        <v>1842</v>
      </c>
      <c r="J161" s="400">
        <v>280482</v>
      </c>
      <c r="K161" s="21">
        <v>1566</v>
      </c>
      <c r="L161" s="22">
        <v>103983</v>
      </c>
      <c r="M161" s="23">
        <v>41184</v>
      </c>
      <c r="N161" s="312">
        <v>1935</v>
      </c>
      <c r="O161" s="390">
        <v>1663</v>
      </c>
      <c r="P161" s="799">
        <f t="shared" si="14"/>
        <v>150331</v>
      </c>
      <c r="Q161" s="24"/>
      <c r="R161" s="33"/>
      <c r="S161" s="34"/>
      <c r="T161" s="34"/>
      <c r="U161" s="34"/>
      <c r="V161" s="34"/>
      <c r="W161" s="34"/>
      <c r="X161" s="35"/>
      <c r="Y161" s="35"/>
      <c r="Z161" s="35"/>
      <c r="AA161" s="35"/>
      <c r="AB161" s="35"/>
      <c r="AC161" s="35"/>
      <c r="AD161" s="29"/>
      <c r="AE161" s="29"/>
      <c r="AF161" s="30"/>
      <c r="AG161" s="30"/>
      <c r="AH161" s="30"/>
      <c r="AI161" s="30"/>
      <c r="AJ161" s="30"/>
      <c r="AK161" s="30"/>
      <c r="AQ161" s="32"/>
    </row>
    <row r="162" spans="1:43" s="31" customFormat="1" ht="18.75" customHeight="1" thickBot="1">
      <c r="A162" s="989"/>
      <c r="B162" s="984" t="s">
        <v>27</v>
      </c>
      <c r="C162" s="985"/>
      <c r="D162" s="397">
        <v>248059</v>
      </c>
      <c r="E162" s="767">
        <v>23663</v>
      </c>
      <c r="F162" s="396">
        <v>7911</v>
      </c>
      <c r="G162" s="396">
        <v>1</v>
      </c>
      <c r="H162" s="396">
        <v>2</v>
      </c>
      <c r="I162" s="398">
        <v>1956</v>
      </c>
      <c r="J162" s="400">
        <v>281592</v>
      </c>
      <c r="K162" s="21">
        <v>1566</v>
      </c>
      <c r="L162" s="22">
        <v>104165</v>
      </c>
      <c r="M162" s="23">
        <v>41335</v>
      </c>
      <c r="N162" s="312">
        <v>1944</v>
      </c>
      <c r="O162" s="390">
        <v>1674</v>
      </c>
      <c r="P162" s="799">
        <f t="shared" si="14"/>
        <v>150684</v>
      </c>
      <c r="Q162" s="24"/>
      <c r="R162" s="33"/>
      <c r="S162" s="34"/>
      <c r="T162" s="34"/>
      <c r="U162" s="34"/>
      <c r="V162" s="34"/>
      <c r="W162" s="34"/>
      <c r="X162" s="35"/>
      <c r="Y162" s="35"/>
      <c r="Z162" s="35"/>
      <c r="AA162" s="35"/>
      <c r="AB162" s="35"/>
      <c r="AC162" s="35"/>
      <c r="AD162" s="29"/>
      <c r="AE162" s="29"/>
      <c r="AF162" s="30"/>
      <c r="AG162" s="30"/>
      <c r="AH162" s="30"/>
      <c r="AI162" s="30"/>
      <c r="AJ162" s="30"/>
      <c r="AK162" s="30"/>
      <c r="AQ162" s="32"/>
    </row>
    <row r="163" spans="1:43" s="31" customFormat="1" ht="18.75" customHeight="1" thickBot="1">
      <c r="A163" s="989"/>
      <c r="B163" s="984" t="s">
        <v>29</v>
      </c>
      <c r="C163" s="985"/>
      <c r="D163" s="397">
        <v>249943</v>
      </c>
      <c r="E163" s="767">
        <v>24514</v>
      </c>
      <c r="F163" s="396">
        <v>7892</v>
      </c>
      <c r="G163" s="396">
        <v>1</v>
      </c>
      <c r="H163" s="396">
        <v>2</v>
      </c>
      <c r="I163" s="398">
        <v>2284</v>
      </c>
      <c r="J163" s="400">
        <v>284636</v>
      </c>
      <c r="K163" s="397">
        <v>1567</v>
      </c>
      <c r="L163" s="396">
        <v>104310</v>
      </c>
      <c r="M163" s="398">
        <v>41485</v>
      </c>
      <c r="N163" s="397">
        <v>1946</v>
      </c>
      <c r="O163" s="398">
        <v>1680</v>
      </c>
      <c r="P163" s="799">
        <f t="shared" si="14"/>
        <v>150988</v>
      </c>
      <c r="Q163" s="24"/>
      <c r="R163" s="33"/>
      <c r="S163" s="34"/>
      <c r="T163" s="34"/>
      <c r="U163" s="34"/>
      <c r="V163" s="34"/>
      <c r="W163" s="34"/>
      <c r="X163" s="35"/>
      <c r="Y163" s="35"/>
      <c r="Z163" s="35"/>
      <c r="AA163" s="35"/>
      <c r="AB163" s="35"/>
      <c r="AC163" s="35"/>
      <c r="AD163" s="29"/>
      <c r="AE163" s="29"/>
      <c r="AF163" s="30"/>
      <c r="AG163" s="30"/>
      <c r="AH163" s="30"/>
      <c r="AI163" s="30"/>
      <c r="AJ163" s="30"/>
      <c r="AK163" s="30"/>
      <c r="AQ163" s="32"/>
    </row>
    <row r="164" spans="1:43" s="31" customFormat="1" ht="18.75" customHeight="1" thickBot="1">
      <c r="A164" s="989"/>
      <c r="B164" s="984" t="s">
        <v>30</v>
      </c>
      <c r="C164" s="985"/>
      <c r="D164" s="397">
        <v>248480</v>
      </c>
      <c r="E164" s="767">
        <v>24690</v>
      </c>
      <c r="F164" s="396">
        <v>7557</v>
      </c>
      <c r="G164" s="396">
        <v>0</v>
      </c>
      <c r="H164" s="396">
        <v>2</v>
      </c>
      <c r="I164" s="398">
        <v>2140</v>
      </c>
      <c r="J164" s="400">
        <v>282869</v>
      </c>
      <c r="K164" s="21">
        <v>1568</v>
      </c>
      <c r="L164" s="22">
        <v>104658</v>
      </c>
      <c r="M164" s="23">
        <v>41624</v>
      </c>
      <c r="N164" s="312">
        <v>1953</v>
      </c>
      <c r="O164" s="390">
        <v>1682</v>
      </c>
      <c r="P164" s="799">
        <f t="shared" si="14"/>
        <v>151485</v>
      </c>
      <c r="Q164" s="24"/>
      <c r="R164" s="33"/>
      <c r="S164" s="34"/>
      <c r="T164" s="34"/>
      <c r="U164" s="34"/>
      <c r="V164" s="34"/>
      <c r="W164" s="34"/>
      <c r="X164" s="35"/>
      <c r="Y164" s="35"/>
      <c r="Z164" s="35"/>
      <c r="AA164" s="35"/>
      <c r="AB164" s="35"/>
      <c r="AC164" s="35"/>
      <c r="AD164" s="29"/>
      <c r="AE164" s="29"/>
      <c r="AF164" s="30"/>
      <c r="AG164" s="30"/>
      <c r="AH164" s="30"/>
      <c r="AI164" s="30"/>
      <c r="AJ164" s="30"/>
      <c r="AK164" s="30"/>
      <c r="AQ164" s="32"/>
    </row>
    <row r="165" spans="1:43" s="31" customFormat="1" ht="18.75" customHeight="1" thickBot="1">
      <c r="A165" s="989"/>
      <c r="B165" s="984" t="s">
        <v>31</v>
      </c>
      <c r="C165" s="985"/>
      <c r="D165" s="397">
        <v>251238</v>
      </c>
      <c r="E165" s="767">
        <v>14255</v>
      </c>
      <c r="F165" s="396">
        <v>3040</v>
      </c>
      <c r="G165" s="396">
        <v>1</v>
      </c>
      <c r="H165" s="396">
        <v>2</v>
      </c>
      <c r="I165" s="398">
        <v>1777</v>
      </c>
      <c r="J165" s="400">
        <v>270313</v>
      </c>
      <c r="K165" s="21">
        <v>1560</v>
      </c>
      <c r="L165" s="22">
        <v>104860</v>
      </c>
      <c r="M165" s="23">
        <v>41572</v>
      </c>
      <c r="N165" s="397">
        <v>1954</v>
      </c>
      <c r="O165" s="398">
        <v>1674</v>
      </c>
      <c r="P165" s="799">
        <f t="shared" si="14"/>
        <v>151620</v>
      </c>
      <c r="Q165" s="24"/>
      <c r="R165" s="33"/>
      <c r="S165" s="34"/>
      <c r="T165" s="34"/>
      <c r="U165" s="34"/>
      <c r="V165" s="34"/>
      <c r="W165" s="34"/>
      <c r="X165" s="35"/>
      <c r="Y165" s="35"/>
      <c r="Z165" s="35"/>
      <c r="AA165" s="35"/>
      <c r="AB165" s="35"/>
      <c r="AC165" s="35"/>
      <c r="AD165" s="29"/>
      <c r="AE165" s="29"/>
      <c r="AF165" s="30"/>
      <c r="AG165" s="30"/>
      <c r="AH165" s="30"/>
      <c r="AI165" s="30"/>
      <c r="AJ165" s="30"/>
      <c r="AK165" s="30"/>
      <c r="AQ165" s="32"/>
    </row>
    <row r="166" spans="1:43" s="31" customFormat="1" ht="18.75" customHeight="1" thickBot="1">
      <c r="A166" s="989"/>
      <c r="B166" s="984" t="s">
        <v>32</v>
      </c>
      <c r="C166" s="985"/>
      <c r="D166" s="397">
        <v>253570</v>
      </c>
      <c r="E166" s="767">
        <v>25413</v>
      </c>
      <c r="F166" s="396">
        <v>7034</v>
      </c>
      <c r="G166" s="396">
        <v>1</v>
      </c>
      <c r="H166" s="396">
        <v>2</v>
      </c>
      <c r="I166" s="398">
        <v>1805</v>
      </c>
      <c r="J166" s="400">
        <v>287825</v>
      </c>
      <c r="K166" s="21">
        <v>1547</v>
      </c>
      <c r="L166" s="22">
        <v>105154</v>
      </c>
      <c r="M166" s="23">
        <v>41646</v>
      </c>
      <c r="N166" s="21">
        <v>1959</v>
      </c>
      <c r="O166" s="23">
        <v>1663</v>
      </c>
      <c r="P166" s="799">
        <f t="shared" si="14"/>
        <v>151969</v>
      </c>
      <c r="Q166" s="24"/>
      <c r="R166" s="33"/>
      <c r="S166" s="34"/>
      <c r="T166" s="34"/>
      <c r="U166" s="34"/>
      <c r="V166" s="34"/>
      <c r="W166" s="34"/>
      <c r="X166" s="35"/>
      <c r="Y166" s="35"/>
      <c r="Z166" s="35"/>
      <c r="AA166" s="35"/>
      <c r="AB166" s="35"/>
      <c r="AC166" s="35"/>
      <c r="AD166" s="29"/>
      <c r="AE166" s="29"/>
      <c r="AF166" s="30"/>
      <c r="AG166" s="30"/>
      <c r="AH166" s="30"/>
      <c r="AI166" s="30"/>
      <c r="AJ166" s="30"/>
      <c r="AK166" s="30"/>
      <c r="AQ166" s="32"/>
    </row>
    <row r="167" spans="1:43" s="31" customFormat="1" ht="18.75" customHeight="1" thickBot="1">
      <c r="A167" s="989"/>
      <c r="B167" s="984" t="s">
        <v>43</v>
      </c>
      <c r="C167" s="985"/>
      <c r="D167" s="397">
        <v>254261</v>
      </c>
      <c r="E167" s="771">
        <v>25268</v>
      </c>
      <c r="F167" s="396">
        <v>7414</v>
      </c>
      <c r="G167" s="396">
        <v>0</v>
      </c>
      <c r="H167" s="396">
        <v>2</v>
      </c>
      <c r="I167" s="398">
        <v>1804</v>
      </c>
      <c r="J167" s="400">
        <v>288749</v>
      </c>
      <c r="K167" s="21">
        <v>1532</v>
      </c>
      <c r="L167" s="22">
        <v>105318</v>
      </c>
      <c r="M167" s="23">
        <v>41848</v>
      </c>
      <c r="N167" s="21">
        <v>1961</v>
      </c>
      <c r="O167" s="23">
        <v>1661</v>
      </c>
      <c r="P167" s="799">
        <f t="shared" si="14"/>
        <v>152320</v>
      </c>
      <c r="Q167" s="24"/>
      <c r="R167" s="33"/>
      <c r="S167" s="34"/>
      <c r="T167" s="34"/>
      <c r="U167" s="34"/>
      <c r="V167" s="34"/>
      <c r="W167" s="34"/>
      <c r="X167" s="35"/>
      <c r="Y167" s="35"/>
      <c r="Z167" s="35"/>
      <c r="AA167" s="35"/>
      <c r="AB167" s="35"/>
      <c r="AC167" s="35"/>
      <c r="AD167" s="29"/>
      <c r="AE167" s="29"/>
      <c r="AF167" s="30"/>
      <c r="AG167" s="30"/>
      <c r="AH167" s="30"/>
      <c r="AI167" s="30"/>
      <c r="AJ167" s="30"/>
      <c r="AK167" s="30"/>
      <c r="AQ167" s="32"/>
    </row>
    <row r="168" spans="1:43" s="31" customFormat="1" ht="18.75" customHeight="1" thickBot="1">
      <c r="A168" s="989"/>
      <c r="B168" s="984" t="s">
        <v>49</v>
      </c>
      <c r="C168" s="985"/>
      <c r="D168" s="397">
        <v>255197</v>
      </c>
      <c r="E168" s="767">
        <v>24554</v>
      </c>
      <c r="F168" s="396">
        <v>7525</v>
      </c>
      <c r="G168" s="396">
        <v>0</v>
      </c>
      <c r="H168" s="396">
        <v>2</v>
      </c>
      <c r="I168" s="398">
        <v>1810</v>
      </c>
      <c r="J168" s="400">
        <v>289088</v>
      </c>
      <c r="K168" s="21">
        <v>1535</v>
      </c>
      <c r="L168" s="22">
        <v>105374</v>
      </c>
      <c r="M168" s="23">
        <v>42012</v>
      </c>
      <c r="N168" s="312">
        <v>1967</v>
      </c>
      <c r="O168" s="390">
        <v>1674</v>
      </c>
      <c r="P168" s="799">
        <f t="shared" si="14"/>
        <v>152562</v>
      </c>
      <c r="Q168" s="24"/>
      <c r="R168" s="33"/>
      <c r="S168" s="34"/>
      <c r="T168" s="34"/>
      <c r="U168" s="34"/>
      <c r="V168" s="34"/>
      <c r="W168" s="34"/>
      <c r="X168" s="35"/>
      <c r="Y168" s="35"/>
      <c r="Z168" s="35"/>
      <c r="AA168" s="35"/>
      <c r="AB168" s="35"/>
      <c r="AC168" s="35"/>
      <c r="AD168" s="29"/>
      <c r="AE168" s="29"/>
      <c r="AF168" s="30"/>
      <c r="AG168" s="30"/>
      <c r="AH168" s="30"/>
      <c r="AI168" s="30"/>
      <c r="AJ168" s="30"/>
      <c r="AK168" s="30"/>
      <c r="AQ168" s="32"/>
    </row>
    <row r="169" spans="1:43" s="31" customFormat="1" ht="18.75" customHeight="1" thickBot="1">
      <c r="A169" s="990"/>
      <c r="B169" s="986" t="s">
        <v>201</v>
      </c>
      <c r="C169" s="987"/>
      <c r="D169" s="810">
        <v>253376</v>
      </c>
      <c r="E169" s="811">
        <v>24656</v>
      </c>
      <c r="F169" s="812">
        <v>7415</v>
      </c>
      <c r="G169" s="812">
        <v>0</v>
      </c>
      <c r="H169" s="812">
        <v>2</v>
      </c>
      <c r="I169" s="813">
        <v>1880</v>
      </c>
      <c r="J169" s="814">
        <v>287329</v>
      </c>
      <c r="K169" s="815">
        <v>1541</v>
      </c>
      <c r="L169" s="816">
        <v>105550</v>
      </c>
      <c r="M169" s="817">
        <v>42311</v>
      </c>
      <c r="N169" s="719">
        <v>1977</v>
      </c>
      <c r="O169" s="721">
        <v>1683</v>
      </c>
      <c r="P169" s="819">
        <f t="shared" si="14"/>
        <v>153062</v>
      </c>
      <c r="Q169" s="24"/>
      <c r="R169" s="33"/>
      <c r="S169" s="34"/>
      <c r="T169" s="34"/>
      <c r="U169" s="34"/>
      <c r="V169" s="34"/>
      <c r="W169" s="34"/>
      <c r="X169" s="35"/>
      <c r="Y169" s="35"/>
      <c r="Z169" s="35"/>
      <c r="AA169" s="35"/>
      <c r="AB169" s="35"/>
      <c r="AC169" s="35"/>
      <c r="AD169" s="29"/>
      <c r="AE169" s="29"/>
      <c r="AF169" s="30"/>
      <c r="AG169" s="30"/>
      <c r="AH169" s="30"/>
      <c r="AI169" s="30"/>
      <c r="AJ169" s="30"/>
      <c r="AK169" s="30"/>
      <c r="AQ169" s="32"/>
    </row>
    <row r="170" spans="1:43" s="31" customFormat="1" ht="18.75" customHeight="1" thickBot="1">
      <c r="A170" s="988">
        <v>2022</v>
      </c>
      <c r="B170" s="991" t="s">
        <v>165</v>
      </c>
      <c r="C170" s="992"/>
      <c r="D170" s="490">
        <v>245170</v>
      </c>
      <c r="E170" s="769">
        <v>24139</v>
      </c>
      <c r="F170" s="401">
        <v>7862</v>
      </c>
      <c r="G170" s="401">
        <v>0</v>
      </c>
      <c r="H170" s="401">
        <v>2</v>
      </c>
      <c r="I170" s="491">
        <v>1811</v>
      </c>
      <c r="J170" s="399">
        <v>278984</v>
      </c>
      <c r="K170" s="63">
        <v>1533</v>
      </c>
      <c r="L170" s="64">
        <v>105621</v>
      </c>
      <c r="M170" s="65">
        <v>42427</v>
      </c>
      <c r="N170" s="388">
        <v>1990</v>
      </c>
      <c r="O170" s="389">
        <v>1682</v>
      </c>
      <c r="P170" s="819">
        <v>153253</v>
      </c>
      <c r="Q170" s="24"/>
      <c r="R170" s="33"/>
      <c r="S170" s="34"/>
      <c r="T170" s="34"/>
      <c r="U170" s="34"/>
      <c r="V170" s="34"/>
      <c r="W170" s="34"/>
      <c r="X170" s="35"/>
      <c r="Y170" s="35"/>
      <c r="Z170" s="35"/>
      <c r="AA170" s="35"/>
      <c r="AB170" s="35"/>
      <c r="AC170" s="35"/>
      <c r="AD170" s="29"/>
      <c r="AE170" s="29"/>
      <c r="AF170" s="30"/>
      <c r="AG170" s="30"/>
      <c r="AH170" s="30"/>
      <c r="AI170" s="30"/>
      <c r="AJ170" s="30"/>
      <c r="AK170" s="30"/>
      <c r="AQ170" s="32"/>
    </row>
    <row r="171" spans="1:43" s="31" customFormat="1" ht="18.75" customHeight="1" thickBot="1">
      <c r="A171" s="989"/>
      <c r="B171" s="984" t="s">
        <v>166</v>
      </c>
      <c r="C171" s="985"/>
      <c r="D171" s="397">
        <v>244340</v>
      </c>
      <c r="E171" s="767">
        <v>24476</v>
      </c>
      <c r="F171" s="396">
        <v>8139</v>
      </c>
      <c r="G171" s="396">
        <v>0</v>
      </c>
      <c r="H171" s="396">
        <v>2</v>
      </c>
      <c r="I171" s="398">
        <v>1835</v>
      </c>
      <c r="J171" s="400">
        <v>278792</v>
      </c>
      <c r="K171" s="21">
        <v>1540</v>
      </c>
      <c r="L171" s="22">
        <v>105960</v>
      </c>
      <c r="M171" s="23">
        <v>42519</v>
      </c>
      <c r="N171" s="312">
        <v>1997</v>
      </c>
      <c r="O171" s="390">
        <v>1695</v>
      </c>
      <c r="P171" s="799">
        <v>153711</v>
      </c>
      <c r="Q171" s="24"/>
      <c r="R171" s="33"/>
      <c r="S171" s="34"/>
      <c r="T171" s="34"/>
      <c r="U171" s="34"/>
      <c r="V171" s="34"/>
      <c r="W171" s="34"/>
      <c r="X171" s="35"/>
      <c r="Y171" s="35"/>
      <c r="Z171" s="35"/>
      <c r="AA171" s="35"/>
      <c r="AB171" s="35"/>
      <c r="AC171" s="35"/>
      <c r="AD171" s="29"/>
      <c r="AE171" s="29"/>
      <c r="AF171" s="30"/>
      <c r="AG171" s="30"/>
      <c r="AH171" s="30"/>
      <c r="AI171" s="30"/>
      <c r="AJ171" s="30"/>
      <c r="AK171" s="30"/>
      <c r="AQ171" s="32"/>
    </row>
    <row r="172" spans="1:43" s="31" customFormat="1" ht="18.75" customHeight="1" thickBot="1">
      <c r="A172" s="989"/>
      <c r="B172" s="984" t="s">
        <v>167</v>
      </c>
      <c r="C172" s="985"/>
      <c r="D172" s="397">
        <v>249713</v>
      </c>
      <c r="E172" s="767">
        <v>23949</v>
      </c>
      <c r="F172" s="396">
        <v>8113</v>
      </c>
      <c r="G172" s="396">
        <v>0</v>
      </c>
      <c r="H172" s="396">
        <v>2</v>
      </c>
      <c r="I172" s="398">
        <v>1768</v>
      </c>
      <c r="J172" s="400">
        <v>283545</v>
      </c>
      <c r="K172" s="21">
        <v>1550</v>
      </c>
      <c r="L172" s="22">
        <v>106221</v>
      </c>
      <c r="M172" s="23">
        <v>42632</v>
      </c>
      <c r="N172" s="312">
        <v>2005</v>
      </c>
      <c r="O172" s="390">
        <v>1699</v>
      </c>
      <c r="P172" s="799">
        <v>154107</v>
      </c>
      <c r="Q172" s="24"/>
      <c r="R172" s="33"/>
      <c r="S172" s="34"/>
      <c r="T172" s="34"/>
      <c r="U172" s="34"/>
      <c r="V172" s="34"/>
      <c r="W172" s="34"/>
      <c r="X172" s="35"/>
      <c r="Y172" s="35"/>
      <c r="Z172" s="35"/>
      <c r="AA172" s="35"/>
      <c r="AB172" s="35"/>
      <c r="AC172" s="35"/>
      <c r="AD172" s="29"/>
      <c r="AE172" s="29"/>
      <c r="AF172" s="30"/>
      <c r="AG172" s="30"/>
      <c r="AH172" s="30"/>
      <c r="AI172" s="30"/>
      <c r="AJ172" s="30"/>
      <c r="AK172" s="30"/>
      <c r="AQ172" s="32"/>
    </row>
    <row r="173" spans="1:43" s="31" customFormat="1" ht="18.75" customHeight="1" thickBot="1">
      <c r="A173" s="989"/>
      <c r="B173" s="984" t="s">
        <v>168</v>
      </c>
      <c r="C173" s="985"/>
      <c r="D173" s="397">
        <v>251575</v>
      </c>
      <c r="E173" s="767">
        <v>23559</v>
      </c>
      <c r="F173" s="396">
        <v>8133</v>
      </c>
      <c r="G173" s="396">
        <v>0</v>
      </c>
      <c r="H173" s="396">
        <v>2</v>
      </c>
      <c r="I173" s="398">
        <v>1767</v>
      </c>
      <c r="J173" s="400">
        <v>285036</v>
      </c>
      <c r="K173" s="21">
        <v>1556</v>
      </c>
      <c r="L173" s="22">
        <v>106528</v>
      </c>
      <c r="M173" s="23">
        <v>42778</v>
      </c>
      <c r="N173" s="312">
        <v>2022</v>
      </c>
      <c r="O173" s="390">
        <v>1700</v>
      </c>
      <c r="P173" s="799">
        <v>154584</v>
      </c>
      <c r="Q173" s="24"/>
      <c r="R173" s="33"/>
      <c r="S173" s="34"/>
      <c r="T173" s="34"/>
      <c r="U173" s="34"/>
      <c r="V173" s="34"/>
      <c r="W173" s="34"/>
      <c r="X173" s="35"/>
      <c r="Y173" s="35"/>
      <c r="Z173" s="35"/>
      <c r="AA173" s="35"/>
      <c r="AB173" s="35"/>
      <c r="AC173" s="35"/>
      <c r="AD173" s="29"/>
      <c r="AE173" s="29"/>
      <c r="AF173" s="30"/>
      <c r="AG173" s="30"/>
      <c r="AH173" s="30"/>
      <c r="AI173" s="30"/>
      <c r="AJ173" s="30"/>
      <c r="AK173" s="30"/>
      <c r="AQ173" s="32"/>
    </row>
    <row r="174" spans="1:43" s="31" customFormat="1" ht="18.75" customHeight="1" thickBot="1">
      <c r="A174" s="989"/>
      <c r="B174" s="984" t="s">
        <v>27</v>
      </c>
      <c r="C174" s="985"/>
      <c r="D174" s="397">
        <v>256480</v>
      </c>
      <c r="E174" s="767">
        <v>23388</v>
      </c>
      <c r="F174" s="396">
        <v>8194</v>
      </c>
      <c r="G174" s="396">
        <v>0</v>
      </c>
      <c r="H174" s="396">
        <v>2</v>
      </c>
      <c r="I174" s="398">
        <v>1757</v>
      </c>
      <c r="J174" s="400">
        <v>289821</v>
      </c>
      <c r="K174" s="21">
        <v>1561</v>
      </c>
      <c r="L174" s="22">
        <v>106757</v>
      </c>
      <c r="M174" s="23">
        <v>42850</v>
      </c>
      <c r="N174" s="312">
        <v>2032</v>
      </c>
      <c r="O174" s="390">
        <v>1698</v>
      </c>
      <c r="P174" s="799">
        <v>154898</v>
      </c>
      <c r="Q174" s="24"/>
      <c r="R174" s="33"/>
      <c r="S174" s="34"/>
      <c r="T174" s="34"/>
      <c r="U174" s="34"/>
      <c r="V174" s="34"/>
      <c r="W174" s="34"/>
      <c r="X174" s="35"/>
      <c r="Y174" s="35"/>
      <c r="Z174" s="35"/>
      <c r="AA174" s="35"/>
      <c r="AB174" s="35"/>
      <c r="AC174" s="35"/>
      <c r="AD174" s="29"/>
      <c r="AE174" s="29"/>
      <c r="AF174" s="30"/>
      <c r="AG174" s="30"/>
      <c r="AH174" s="30"/>
      <c r="AI174" s="30"/>
      <c r="AJ174" s="30"/>
      <c r="AK174" s="30"/>
      <c r="AQ174" s="32"/>
    </row>
    <row r="175" spans="1:43" s="31" customFormat="1" ht="18.75" customHeight="1" thickBot="1">
      <c r="A175" s="989"/>
      <c r="B175" s="984" t="s">
        <v>29</v>
      </c>
      <c r="C175" s="985"/>
      <c r="D175" s="397">
        <v>259960</v>
      </c>
      <c r="E175" s="767">
        <v>24775</v>
      </c>
      <c r="F175" s="396">
        <v>8192</v>
      </c>
      <c r="G175" s="396">
        <v>0</v>
      </c>
      <c r="H175" s="396">
        <v>2</v>
      </c>
      <c r="I175" s="398">
        <v>2269</v>
      </c>
      <c r="J175" s="400">
        <v>295198</v>
      </c>
      <c r="K175" s="397">
        <v>1566</v>
      </c>
      <c r="L175" s="396">
        <v>106977</v>
      </c>
      <c r="M175" s="398">
        <v>42937</v>
      </c>
      <c r="N175" s="397">
        <v>2037</v>
      </c>
      <c r="O175" s="398">
        <v>1697</v>
      </c>
      <c r="P175" s="799">
        <v>155214</v>
      </c>
      <c r="Q175" s="24"/>
      <c r="R175" s="33"/>
      <c r="S175" s="34"/>
      <c r="T175" s="34"/>
      <c r="U175" s="34"/>
      <c r="V175" s="34"/>
      <c r="W175" s="34"/>
      <c r="X175" s="35"/>
      <c r="Y175" s="35"/>
      <c r="Z175" s="35"/>
      <c r="AA175" s="35"/>
      <c r="AB175" s="35"/>
      <c r="AC175" s="35"/>
      <c r="AD175" s="29"/>
      <c r="AE175" s="29"/>
      <c r="AF175" s="30"/>
      <c r="AG175" s="30"/>
      <c r="AH175" s="30"/>
      <c r="AI175" s="30"/>
      <c r="AJ175" s="30"/>
      <c r="AK175" s="30"/>
      <c r="AQ175" s="32"/>
    </row>
    <row r="176" spans="1:43" s="31" customFormat="1" ht="18.75" customHeight="1" thickBot="1">
      <c r="A176" s="989"/>
      <c r="B176" s="984" t="s">
        <v>30</v>
      </c>
      <c r="C176" s="985"/>
      <c r="D176" s="397">
        <v>255929</v>
      </c>
      <c r="E176" s="767">
        <v>16422</v>
      </c>
      <c r="F176" s="396">
        <v>4918</v>
      </c>
      <c r="G176" s="396">
        <v>0</v>
      </c>
      <c r="H176" s="396">
        <v>2</v>
      </c>
      <c r="I176" s="398">
        <v>2257</v>
      </c>
      <c r="J176" s="400">
        <v>279528</v>
      </c>
      <c r="K176" s="21">
        <v>1562</v>
      </c>
      <c r="L176" s="22">
        <v>107070</v>
      </c>
      <c r="M176" s="23">
        <v>42861</v>
      </c>
      <c r="N176" s="312">
        <v>2043</v>
      </c>
      <c r="O176" s="390">
        <v>1691</v>
      </c>
      <c r="P176" s="799">
        <v>155227</v>
      </c>
      <c r="Q176" s="24"/>
      <c r="R176" s="33"/>
      <c r="S176" s="34"/>
      <c r="T176" s="34"/>
      <c r="U176" s="34"/>
      <c r="V176" s="34"/>
      <c r="W176" s="34"/>
      <c r="X176" s="35"/>
      <c r="Y176" s="35"/>
      <c r="Z176" s="35"/>
      <c r="AA176" s="35"/>
      <c r="AB176" s="35"/>
      <c r="AC176" s="35"/>
      <c r="AD176" s="29"/>
      <c r="AE176" s="29"/>
      <c r="AF176" s="30"/>
      <c r="AG176" s="30"/>
      <c r="AH176" s="30"/>
      <c r="AI176" s="30"/>
      <c r="AJ176" s="30"/>
      <c r="AK176" s="30"/>
      <c r="AQ176" s="32"/>
    </row>
    <row r="177" spans="1:43" s="31" customFormat="1" ht="18.75" customHeight="1" thickBot="1">
      <c r="A177" s="989"/>
      <c r="B177" s="984" t="s">
        <v>31</v>
      </c>
      <c r="C177" s="985"/>
      <c r="D177" s="397">
        <v>261946</v>
      </c>
      <c r="E177" s="767">
        <v>17877</v>
      </c>
      <c r="F177" s="396">
        <v>6210</v>
      </c>
      <c r="G177" s="396">
        <v>0</v>
      </c>
      <c r="H177" s="396">
        <v>0</v>
      </c>
      <c r="I177" s="398">
        <v>1714</v>
      </c>
      <c r="J177" s="400">
        <v>287747</v>
      </c>
      <c r="K177" s="21">
        <v>1559</v>
      </c>
      <c r="L177" s="22">
        <v>107351</v>
      </c>
      <c r="M177" s="23">
        <v>42962</v>
      </c>
      <c r="N177" s="397">
        <v>2045</v>
      </c>
      <c r="O177" s="398">
        <v>1681</v>
      </c>
      <c r="P177" s="799">
        <v>155598</v>
      </c>
      <c r="Q177" s="24"/>
      <c r="R177" s="33"/>
      <c r="S177" s="34"/>
      <c r="T177" s="34"/>
      <c r="U177" s="34"/>
      <c r="V177" s="34"/>
      <c r="W177" s="34"/>
      <c r="X177" s="35"/>
      <c r="Y177" s="35"/>
      <c r="Z177" s="35"/>
      <c r="AA177" s="35"/>
      <c r="AB177" s="35"/>
      <c r="AC177" s="35"/>
      <c r="AD177" s="29"/>
      <c r="AE177" s="29"/>
      <c r="AF177" s="30"/>
      <c r="AG177" s="30"/>
      <c r="AH177" s="30"/>
      <c r="AI177" s="30"/>
      <c r="AJ177" s="30"/>
      <c r="AK177" s="30"/>
      <c r="AQ177" s="32"/>
    </row>
    <row r="178" spans="1:43" s="31" customFormat="1" ht="18.75" customHeight="1" thickBot="1">
      <c r="A178" s="989"/>
      <c r="B178" s="984" t="s">
        <v>32</v>
      </c>
      <c r="C178" s="985"/>
      <c r="D178" s="397">
        <v>261513</v>
      </c>
      <c r="E178" s="767">
        <v>24355</v>
      </c>
      <c r="F178" s="396">
        <v>12314</v>
      </c>
      <c r="G178" s="396">
        <v>0</v>
      </c>
      <c r="H178" s="396">
        <v>0</v>
      </c>
      <c r="I178" s="398">
        <v>1698</v>
      </c>
      <c r="J178" s="400">
        <v>299880</v>
      </c>
      <c r="K178" s="21">
        <v>1557</v>
      </c>
      <c r="L178" s="22">
        <v>107986</v>
      </c>
      <c r="M178" s="23">
        <v>43116</v>
      </c>
      <c r="N178" s="21">
        <v>2064</v>
      </c>
      <c r="O178" s="23">
        <v>1695</v>
      </c>
      <c r="P178" s="799">
        <v>156418</v>
      </c>
      <c r="Q178" s="24"/>
      <c r="R178" s="33"/>
      <c r="S178" s="34"/>
      <c r="T178" s="34"/>
      <c r="U178" s="34"/>
      <c r="V178" s="34"/>
      <c r="W178" s="34"/>
      <c r="X178" s="35"/>
      <c r="Y178" s="35"/>
      <c r="Z178" s="35"/>
      <c r="AA178" s="35"/>
      <c r="AB178" s="35"/>
      <c r="AC178" s="35"/>
      <c r="AD178" s="29"/>
      <c r="AE178" s="29"/>
      <c r="AF178" s="30"/>
      <c r="AG178" s="30"/>
      <c r="AH178" s="30"/>
      <c r="AI178" s="30"/>
      <c r="AJ178" s="30"/>
      <c r="AK178" s="30"/>
      <c r="AQ178" s="32"/>
    </row>
    <row r="179" spans="1:43" s="31" customFormat="1" ht="18.75" customHeight="1" thickBot="1">
      <c r="A179" s="989"/>
      <c r="B179" s="984" t="s">
        <v>43</v>
      </c>
      <c r="C179" s="985"/>
      <c r="D179" s="397">
        <v>263873</v>
      </c>
      <c r="E179" s="771">
        <v>25600</v>
      </c>
      <c r="F179" s="396">
        <v>14070</v>
      </c>
      <c r="G179" s="396">
        <v>0</v>
      </c>
      <c r="H179" s="396">
        <v>0</v>
      </c>
      <c r="I179" s="398">
        <v>1723</v>
      </c>
      <c r="J179" s="400">
        <v>305266</v>
      </c>
      <c r="K179" s="21">
        <v>1563</v>
      </c>
      <c r="L179" s="22">
        <v>108447</v>
      </c>
      <c r="M179" s="23">
        <v>43275</v>
      </c>
      <c r="N179" s="21">
        <v>2075</v>
      </c>
      <c r="O179" s="23">
        <v>1697</v>
      </c>
      <c r="P179" s="799">
        <v>157057</v>
      </c>
      <c r="Q179" s="24"/>
      <c r="R179" s="33"/>
      <c r="S179" s="34"/>
      <c r="T179" s="34"/>
      <c r="U179" s="34"/>
      <c r="V179" s="34"/>
      <c r="W179" s="34"/>
      <c r="X179" s="35"/>
      <c r="Y179" s="35"/>
      <c r="Z179" s="35"/>
      <c r="AA179" s="35"/>
      <c r="AB179" s="35"/>
      <c r="AC179" s="35"/>
      <c r="AD179" s="29"/>
      <c r="AE179" s="29"/>
      <c r="AF179" s="30"/>
      <c r="AG179" s="30"/>
      <c r="AH179" s="30"/>
      <c r="AI179" s="30"/>
      <c r="AJ179" s="30"/>
      <c r="AK179" s="30"/>
      <c r="AQ179" s="32"/>
    </row>
    <row r="180" spans="1:43" s="31" customFormat="1" ht="18.75" customHeight="1" thickBot="1">
      <c r="A180" s="989"/>
      <c r="B180" s="984" t="s">
        <v>49</v>
      </c>
      <c r="C180" s="985"/>
      <c r="D180" s="397">
        <v>264177</v>
      </c>
      <c r="E180" s="767">
        <v>26113</v>
      </c>
      <c r="F180" s="396">
        <v>14851</v>
      </c>
      <c r="G180" s="396">
        <v>0</v>
      </c>
      <c r="H180" s="396">
        <v>0</v>
      </c>
      <c r="I180" s="398">
        <v>1727</v>
      </c>
      <c r="J180" s="400">
        <v>306868</v>
      </c>
      <c r="K180" s="21">
        <v>1560</v>
      </c>
      <c r="L180" s="22">
        <v>108614</v>
      </c>
      <c r="M180" s="23">
        <v>43385</v>
      </c>
      <c r="N180" s="312">
        <v>2094</v>
      </c>
      <c r="O180" s="390">
        <v>1722</v>
      </c>
      <c r="P180" s="799">
        <v>157375</v>
      </c>
      <c r="Q180" s="24"/>
      <c r="R180" s="33"/>
      <c r="S180" s="34"/>
      <c r="T180" s="34"/>
      <c r="U180" s="34"/>
      <c r="V180" s="34"/>
      <c r="W180" s="34"/>
      <c r="X180" s="35"/>
      <c r="Y180" s="35"/>
      <c r="Z180" s="35"/>
      <c r="AA180" s="35"/>
      <c r="AB180" s="35"/>
      <c r="AC180" s="35"/>
      <c r="AD180" s="29"/>
      <c r="AE180" s="29"/>
      <c r="AF180" s="30"/>
      <c r="AG180" s="30"/>
      <c r="AH180" s="30"/>
      <c r="AI180" s="30"/>
      <c r="AJ180" s="30"/>
      <c r="AK180" s="30"/>
      <c r="AQ180" s="32"/>
    </row>
    <row r="181" spans="1:43" s="31" customFormat="1" ht="18.75" customHeight="1" thickBot="1">
      <c r="A181" s="990"/>
      <c r="B181" s="986" t="s">
        <v>201</v>
      </c>
      <c r="C181" s="987"/>
      <c r="D181" s="810">
        <v>265386</v>
      </c>
      <c r="E181" s="811">
        <v>27511</v>
      </c>
      <c r="F181" s="812">
        <v>17124</v>
      </c>
      <c r="G181" s="812">
        <v>0</v>
      </c>
      <c r="H181" s="812">
        <v>0</v>
      </c>
      <c r="I181" s="813">
        <v>1834</v>
      </c>
      <c r="J181" s="814">
        <v>311855</v>
      </c>
      <c r="K181" s="815">
        <v>1555</v>
      </c>
      <c r="L181" s="816">
        <v>108754</v>
      </c>
      <c r="M181" s="817">
        <v>43586</v>
      </c>
      <c r="N181" s="719">
        <v>2100</v>
      </c>
      <c r="O181" s="721">
        <v>1731</v>
      </c>
      <c r="P181" s="819">
        <v>157726</v>
      </c>
      <c r="Q181" s="24"/>
      <c r="R181" s="33"/>
      <c r="S181" s="34"/>
      <c r="T181" s="34"/>
      <c r="U181" s="34"/>
      <c r="V181" s="34"/>
      <c r="W181" s="34"/>
      <c r="X181" s="35"/>
      <c r="Y181" s="35"/>
      <c r="Z181" s="35"/>
      <c r="AA181" s="35"/>
      <c r="AB181" s="35"/>
      <c r="AC181" s="35"/>
      <c r="AD181" s="29"/>
      <c r="AE181" s="29"/>
      <c r="AF181" s="30"/>
      <c r="AG181" s="30"/>
      <c r="AH181" s="30"/>
      <c r="AI181" s="30"/>
      <c r="AJ181" s="30"/>
      <c r="AK181" s="30"/>
      <c r="AQ181" s="32"/>
    </row>
    <row r="182" spans="1:43" s="31" customFormat="1" ht="18.75" customHeight="1" thickBot="1">
      <c r="A182" s="989">
        <v>2023</v>
      </c>
      <c r="B182" s="1004" t="s">
        <v>165</v>
      </c>
      <c r="C182" s="1005"/>
      <c r="D182" s="800">
        <v>258273</v>
      </c>
      <c r="E182" s="801">
        <v>28549</v>
      </c>
      <c r="F182" s="802">
        <v>15400</v>
      </c>
      <c r="G182" s="802">
        <v>0</v>
      </c>
      <c r="H182" s="802">
        <v>0</v>
      </c>
      <c r="I182" s="803">
        <v>1823</v>
      </c>
      <c r="J182" s="804">
        <v>304045</v>
      </c>
      <c r="K182" s="805">
        <v>1548</v>
      </c>
      <c r="L182" s="806">
        <v>108823</v>
      </c>
      <c r="M182" s="807">
        <v>43699</v>
      </c>
      <c r="N182" s="808">
        <v>2111</v>
      </c>
      <c r="O182" s="809">
        <v>1739</v>
      </c>
      <c r="P182" s="846">
        <v>157920</v>
      </c>
      <c r="Q182" s="24"/>
      <c r="R182" s="33"/>
      <c r="S182" s="34"/>
      <c r="T182" s="34"/>
      <c r="U182" s="34"/>
      <c r="V182" s="34"/>
      <c r="W182" s="34"/>
      <c r="X182" s="35"/>
      <c r="Y182" s="35"/>
      <c r="Z182" s="35"/>
      <c r="AA182" s="35"/>
      <c r="AB182" s="35"/>
      <c r="AC182" s="35"/>
      <c r="AD182" s="29"/>
      <c r="AE182" s="29"/>
      <c r="AF182" s="30"/>
      <c r="AG182" s="30"/>
      <c r="AH182" s="30"/>
      <c r="AI182" s="30"/>
      <c r="AJ182" s="30"/>
      <c r="AK182" s="30"/>
      <c r="AQ182" s="32"/>
    </row>
    <row r="183" spans="1:43" s="31" customFormat="1" ht="18.75" customHeight="1" thickBot="1">
      <c r="A183" s="989"/>
      <c r="B183" s="984" t="s">
        <v>166</v>
      </c>
      <c r="C183" s="985"/>
      <c r="D183" s="397">
        <v>254219</v>
      </c>
      <c r="E183" s="767">
        <v>29955</v>
      </c>
      <c r="F183" s="396">
        <v>14913</v>
      </c>
      <c r="G183" s="396">
        <v>0</v>
      </c>
      <c r="H183" s="396">
        <v>0</v>
      </c>
      <c r="I183" s="398">
        <v>1831</v>
      </c>
      <c r="J183" s="400">
        <v>300918</v>
      </c>
      <c r="K183" s="21">
        <v>1539</v>
      </c>
      <c r="L183" s="22">
        <v>109242</v>
      </c>
      <c r="M183" s="23">
        <v>43837</v>
      </c>
      <c r="N183" s="312">
        <v>2124</v>
      </c>
      <c r="O183" s="390">
        <v>1742</v>
      </c>
      <c r="P183" s="799">
        <v>158484</v>
      </c>
      <c r="Q183" s="24"/>
      <c r="R183" s="33"/>
      <c r="S183" s="34"/>
      <c r="T183" s="34"/>
      <c r="U183" s="34"/>
      <c r="V183" s="34"/>
      <c r="W183" s="34"/>
      <c r="X183" s="35"/>
      <c r="Y183" s="35"/>
      <c r="Z183" s="35"/>
      <c r="AA183" s="35"/>
      <c r="AB183" s="35"/>
      <c r="AC183" s="35"/>
      <c r="AD183" s="29"/>
      <c r="AE183" s="29"/>
      <c r="AF183" s="30"/>
      <c r="AG183" s="30"/>
      <c r="AH183" s="30"/>
      <c r="AI183" s="30"/>
      <c r="AJ183" s="30"/>
      <c r="AK183" s="30"/>
      <c r="AQ183" s="32"/>
    </row>
    <row r="184" spans="1:43" s="31" customFormat="1" ht="18.75" customHeight="1" thickBot="1">
      <c r="A184" s="989"/>
      <c r="B184" s="984" t="s">
        <v>167</v>
      </c>
      <c r="C184" s="985"/>
      <c r="D184" s="397">
        <v>259827</v>
      </c>
      <c r="E184" s="767">
        <v>29671</v>
      </c>
      <c r="F184" s="396">
        <v>15017</v>
      </c>
      <c r="G184" s="396">
        <v>0</v>
      </c>
      <c r="H184" s="396">
        <v>0</v>
      </c>
      <c r="I184" s="398">
        <v>1935</v>
      </c>
      <c r="J184" s="400">
        <v>306450</v>
      </c>
      <c r="K184" s="21">
        <v>1541</v>
      </c>
      <c r="L184" s="22">
        <v>109481</v>
      </c>
      <c r="M184" s="23">
        <v>43947</v>
      </c>
      <c r="N184" s="312">
        <v>2132</v>
      </c>
      <c r="O184" s="390">
        <v>1741</v>
      </c>
      <c r="P184" s="799">
        <v>158842</v>
      </c>
      <c r="Q184" s="24"/>
      <c r="R184" s="33"/>
      <c r="S184" s="34"/>
      <c r="T184" s="34"/>
      <c r="U184" s="34"/>
      <c r="V184" s="34"/>
      <c r="W184" s="34"/>
      <c r="X184" s="35"/>
      <c r="Y184" s="35"/>
      <c r="Z184" s="35"/>
      <c r="AA184" s="35"/>
      <c r="AB184" s="35"/>
      <c r="AC184" s="35"/>
      <c r="AD184" s="29"/>
      <c r="AE184" s="29"/>
      <c r="AF184" s="30"/>
      <c r="AG184" s="30"/>
      <c r="AH184" s="30"/>
      <c r="AI184" s="30"/>
      <c r="AJ184" s="30"/>
      <c r="AK184" s="30"/>
      <c r="AQ184" s="32"/>
    </row>
    <row r="185" spans="1:43" s="31" customFormat="1" ht="18.75" customHeight="1" thickBot="1">
      <c r="A185" s="989"/>
      <c r="B185" s="984" t="s">
        <v>168</v>
      </c>
      <c r="C185" s="985"/>
      <c r="D185" s="397">
        <v>238314</v>
      </c>
      <c r="E185" s="767">
        <v>28905</v>
      </c>
      <c r="F185" s="396">
        <v>14853</v>
      </c>
      <c r="G185" s="396">
        <v>0</v>
      </c>
      <c r="H185" s="396">
        <v>0</v>
      </c>
      <c r="I185" s="398">
        <v>1895</v>
      </c>
      <c r="J185" s="400">
        <v>283967</v>
      </c>
      <c r="K185" s="21">
        <v>1533</v>
      </c>
      <c r="L185" s="22">
        <v>112865</v>
      </c>
      <c r="M185" s="23">
        <v>44164</v>
      </c>
      <c r="N185" s="312">
        <v>2131</v>
      </c>
      <c r="O185" s="390">
        <v>1739</v>
      </c>
      <c r="P185" s="799">
        <v>162432</v>
      </c>
      <c r="Q185" s="24"/>
      <c r="R185" s="33"/>
      <c r="S185" s="34"/>
      <c r="T185" s="34"/>
      <c r="U185" s="34"/>
      <c r="V185" s="34"/>
      <c r="W185" s="34"/>
      <c r="X185" s="35"/>
      <c r="Y185" s="35"/>
      <c r="Z185" s="35"/>
      <c r="AA185" s="35"/>
      <c r="AB185" s="35"/>
      <c r="AC185" s="35"/>
      <c r="AD185" s="29"/>
      <c r="AE185" s="29"/>
      <c r="AF185" s="30"/>
      <c r="AG185" s="30"/>
      <c r="AH185" s="30"/>
      <c r="AI185" s="30"/>
      <c r="AJ185" s="30"/>
      <c r="AK185" s="30"/>
      <c r="AQ185" s="32"/>
    </row>
    <row r="186" spans="1:43" s="31" customFormat="1" ht="18.75" customHeight="1" thickBot="1">
      <c r="A186" s="989"/>
      <c r="B186" s="984" t="s">
        <v>27</v>
      </c>
      <c r="C186" s="985"/>
      <c r="D186" s="397">
        <v>238335</v>
      </c>
      <c r="E186" s="767">
        <v>27029</v>
      </c>
      <c r="F186" s="396">
        <v>14381</v>
      </c>
      <c r="G186" s="396">
        <v>0</v>
      </c>
      <c r="H186" s="396">
        <v>0</v>
      </c>
      <c r="I186" s="398">
        <v>1943</v>
      </c>
      <c r="J186" s="400">
        <v>281688</v>
      </c>
      <c r="K186" s="21">
        <v>1531</v>
      </c>
      <c r="L186" s="22">
        <v>121786</v>
      </c>
      <c r="M186" s="23">
        <v>44274</v>
      </c>
      <c r="N186" s="312">
        <v>2133</v>
      </c>
      <c r="O186" s="390">
        <v>1745</v>
      </c>
      <c r="P186" s="799">
        <v>171469</v>
      </c>
      <c r="Q186" s="24"/>
      <c r="R186" s="33"/>
      <c r="S186" s="34"/>
      <c r="T186" s="34"/>
      <c r="U186" s="34"/>
      <c r="V186" s="34"/>
      <c r="W186" s="34"/>
      <c r="X186" s="35"/>
      <c r="Y186" s="35"/>
      <c r="Z186" s="35"/>
      <c r="AA186" s="35"/>
      <c r="AB186" s="35"/>
      <c r="AC186" s="35"/>
      <c r="AD186" s="29"/>
      <c r="AE186" s="29"/>
      <c r="AF186" s="30"/>
      <c r="AG186" s="30"/>
      <c r="AH186" s="30"/>
      <c r="AI186" s="30"/>
      <c r="AJ186" s="30"/>
      <c r="AK186" s="30"/>
      <c r="AQ186" s="32"/>
    </row>
    <row r="187" spans="1:43" s="31" customFormat="1" ht="18.75" customHeight="1" thickBot="1">
      <c r="A187" s="989"/>
      <c r="B187" s="984" t="s">
        <v>29</v>
      </c>
      <c r="C187" s="985"/>
      <c r="D187" s="397">
        <v>239794</v>
      </c>
      <c r="E187" s="767">
        <v>25959</v>
      </c>
      <c r="F187" s="396">
        <v>14027</v>
      </c>
      <c r="G187" s="396">
        <v>0</v>
      </c>
      <c r="H187" s="396">
        <v>0</v>
      </c>
      <c r="I187" s="398">
        <v>2430</v>
      </c>
      <c r="J187" s="400">
        <v>282210</v>
      </c>
      <c r="K187" s="397">
        <v>1515</v>
      </c>
      <c r="L187" s="396">
        <v>132288</v>
      </c>
      <c r="M187" s="398">
        <v>44278</v>
      </c>
      <c r="N187" s="397">
        <v>2086</v>
      </c>
      <c r="O187" s="398">
        <v>1678</v>
      </c>
      <c r="P187" s="799">
        <v>181845</v>
      </c>
      <c r="Q187" s="24"/>
      <c r="R187" s="33"/>
      <c r="S187" s="34"/>
      <c r="T187" s="34"/>
      <c r="U187" s="34"/>
      <c r="V187" s="34"/>
      <c r="W187" s="34"/>
      <c r="X187" s="35"/>
      <c r="Y187" s="35"/>
      <c r="Z187" s="35"/>
      <c r="AA187" s="35"/>
      <c r="AB187" s="35"/>
      <c r="AC187" s="35"/>
      <c r="AD187" s="29"/>
      <c r="AE187" s="29"/>
      <c r="AF187" s="30"/>
      <c r="AG187" s="30"/>
      <c r="AH187" s="30"/>
      <c r="AI187" s="30"/>
      <c r="AJ187" s="30"/>
      <c r="AK187" s="30"/>
      <c r="AQ187" s="32"/>
    </row>
    <row r="188" spans="1:43" s="31" customFormat="1" ht="18.75" customHeight="1" thickBot="1">
      <c r="A188" s="989"/>
      <c r="B188" s="984" t="s">
        <v>30</v>
      </c>
      <c r="C188" s="985"/>
      <c r="D188" s="397">
        <v>245342</v>
      </c>
      <c r="E188" s="767">
        <v>17026</v>
      </c>
      <c r="F188" s="396">
        <v>8469</v>
      </c>
      <c r="G188" s="396">
        <v>0</v>
      </c>
      <c r="H188" s="396">
        <v>0</v>
      </c>
      <c r="I188" s="398">
        <v>1951</v>
      </c>
      <c r="J188" s="400">
        <v>272788</v>
      </c>
      <c r="K188" s="21">
        <v>1524</v>
      </c>
      <c r="L188" s="22">
        <v>135606</v>
      </c>
      <c r="M188" s="23">
        <v>44316</v>
      </c>
      <c r="N188" s="312">
        <v>2158</v>
      </c>
      <c r="O188" s="390">
        <v>1735</v>
      </c>
      <c r="P188" s="799">
        <v>185339</v>
      </c>
      <c r="Q188" s="24"/>
      <c r="R188" s="33"/>
      <c r="S188" s="34"/>
      <c r="T188" s="34"/>
      <c r="U188" s="34"/>
      <c r="V188" s="34"/>
      <c r="W188" s="34"/>
      <c r="X188" s="35"/>
      <c r="Y188" s="35"/>
      <c r="Z188" s="35"/>
      <c r="AA188" s="35"/>
      <c r="AB188" s="35"/>
      <c r="AC188" s="35"/>
      <c r="AD188" s="29"/>
      <c r="AE188" s="29"/>
      <c r="AF188" s="30"/>
      <c r="AG188" s="30"/>
      <c r="AH188" s="30"/>
      <c r="AI188" s="30"/>
      <c r="AJ188" s="30"/>
      <c r="AK188" s="30"/>
      <c r="AQ188" s="32"/>
    </row>
    <row r="189" spans="1:43" s="31" customFormat="1" ht="18.75" customHeight="1" thickBot="1">
      <c r="A189" s="989"/>
      <c r="B189" s="984" t="s">
        <v>31</v>
      </c>
      <c r="C189" s="985"/>
      <c r="D189" s="397">
        <v>247622</v>
      </c>
      <c r="E189" s="767">
        <v>17054</v>
      </c>
      <c r="F189" s="396">
        <v>8667</v>
      </c>
      <c r="G189" s="396">
        <v>0</v>
      </c>
      <c r="H189" s="396">
        <v>0</v>
      </c>
      <c r="I189" s="398">
        <v>1934</v>
      </c>
      <c r="J189" s="400">
        <v>275277</v>
      </c>
      <c r="K189" s="21">
        <v>1537</v>
      </c>
      <c r="L189" s="22">
        <v>137619</v>
      </c>
      <c r="M189" s="23">
        <v>44445</v>
      </c>
      <c r="N189" s="397">
        <v>2159</v>
      </c>
      <c r="O189" s="398">
        <v>1731</v>
      </c>
      <c r="P189" s="799">
        <v>187491</v>
      </c>
      <c r="Q189" s="24"/>
      <c r="R189" s="33"/>
      <c r="S189" s="34"/>
      <c r="T189" s="34"/>
      <c r="U189" s="34"/>
      <c r="V189" s="34"/>
      <c r="W189" s="34"/>
      <c r="X189" s="35"/>
      <c r="Y189" s="35"/>
      <c r="Z189" s="35"/>
      <c r="AA189" s="35"/>
      <c r="AB189" s="35"/>
      <c r="AC189" s="35"/>
      <c r="AD189" s="29"/>
      <c r="AE189" s="29"/>
      <c r="AF189" s="30"/>
      <c r="AG189" s="30"/>
      <c r="AH189" s="30"/>
      <c r="AI189" s="30"/>
      <c r="AJ189" s="30"/>
      <c r="AK189" s="30"/>
      <c r="AQ189" s="32"/>
    </row>
    <row r="190" spans="1:43" s="31" customFormat="1" ht="18.75" customHeight="1" thickBot="1">
      <c r="A190" s="989"/>
      <c r="B190" s="984" t="s">
        <v>32</v>
      </c>
      <c r="C190" s="985"/>
      <c r="D190" s="397">
        <v>249025</v>
      </c>
      <c r="E190" s="767">
        <v>23518</v>
      </c>
      <c r="F190" s="396">
        <v>13351</v>
      </c>
      <c r="G190" s="396">
        <v>0</v>
      </c>
      <c r="H190" s="396">
        <v>0</v>
      </c>
      <c r="I190" s="398">
        <v>1961</v>
      </c>
      <c r="J190" s="400">
        <v>287855</v>
      </c>
      <c r="K190" s="21">
        <v>1540</v>
      </c>
      <c r="L190" s="22">
        <v>138680</v>
      </c>
      <c r="M190" s="23">
        <v>44561</v>
      </c>
      <c r="N190" s="21">
        <v>2162</v>
      </c>
      <c r="O190" s="23">
        <v>1731</v>
      </c>
      <c r="P190" s="799">
        <v>188674</v>
      </c>
      <c r="Q190" s="24"/>
      <c r="R190" s="33"/>
      <c r="S190" s="34"/>
      <c r="T190" s="34"/>
      <c r="U190" s="34"/>
      <c r="V190" s="34"/>
      <c r="W190" s="34"/>
      <c r="X190" s="35"/>
      <c r="Y190" s="35"/>
      <c r="Z190" s="35"/>
      <c r="AA190" s="35"/>
      <c r="AB190" s="35"/>
      <c r="AC190" s="35"/>
      <c r="AD190" s="29"/>
      <c r="AE190" s="29"/>
      <c r="AF190" s="30"/>
      <c r="AG190" s="30"/>
      <c r="AH190" s="30"/>
      <c r="AI190" s="30"/>
      <c r="AJ190" s="30"/>
      <c r="AK190" s="30"/>
      <c r="AQ190" s="32"/>
    </row>
    <row r="191" spans="1:43" s="31" customFormat="1" ht="18.75" customHeight="1" thickBot="1">
      <c r="A191" s="989"/>
      <c r="B191" s="984" t="s">
        <v>43</v>
      </c>
      <c r="C191" s="985"/>
      <c r="D191" s="397">
        <v>248332</v>
      </c>
      <c r="E191" s="771">
        <v>22329</v>
      </c>
      <c r="F191" s="396">
        <v>13426</v>
      </c>
      <c r="G191" s="396">
        <v>0</v>
      </c>
      <c r="H191" s="396">
        <v>0</v>
      </c>
      <c r="I191" s="398">
        <v>1951</v>
      </c>
      <c r="J191" s="400">
        <v>286038</v>
      </c>
      <c r="K191" s="21">
        <v>1557</v>
      </c>
      <c r="L191" s="22">
        <v>140375</v>
      </c>
      <c r="M191" s="23">
        <v>44788</v>
      </c>
      <c r="N191" s="21">
        <v>2168</v>
      </c>
      <c r="O191" s="23">
        <v>1735</v>
      </c>
      <c r="P191" s="799">
        <v>190623</v>
      </c>
      <c r="Q191" s="24"/>
      <c r="R191" s="33"/>
      <c r="S191" s="34"/>
      <c r="T191" s="34"/>
      <c r="U191" s="34"/>
      <c r="V191" s="34"/>
      <c r="W191" s="34"/>
      <c r="X191" s="35"/>
      <c r="Y191" s="35"/>
      <c r="Z191" s="35"/>
      <c r="AA191" s="35"/>
      <c r="AB191" s="35"/>
      <c r="AC191" s="35"/>
      <c r="AD191" s="29"/>
      <c r="AE191" s="29"/>
      <c r="AF191" s="30"/>
      <c r="AG191" s="30"/>
      <c r="AH191" s="30"/>
      <c r="AI191" s="30"/>
      <c r="AJ191" s="30"/>
      <c r="AK191" s="30"/>
      <c r="AQ191" s="32"/>
    </row>
    <row r="192" spans="1:43" s="31" customFormat="1" ht="18.75" customHeight="1" thickBot="1">
      <c r="A192" s="989"/>
      <c r="B192" s="984" t="s">
        <v>49</v>
      </c>
      <c r="C192" s="985"/>
      <c r="D192" s="397">
        <v>247204</v>
      </c>
      <c r="E192" s="767">
        <v>21593</v>
      </c>
      <c r="F192" s="396">
        <v>13161</v>
      </c>
      <c r="G192" s="396">
        <v>0</v>
      </c>
      <c r="H192" s="396">
        <v>0</v>
      </c>
      <c r="I192" s="398">
        <v>1902</v>
      </c>
      <c r="J192" s="400">
        <v>283860</v>
      </c>
      <c r="K192" s="21">
        <v>1552</v>
      </c>
      <c r="L192" s="22">
        <v>141382</v>
      </c>
      <c r="M192" s="23">
        <v>44853</v>
      </c>
      <c r="N192" s="312">
        <v>2157</v>
      </c>
      <c r="O192" s="390">
        <v>1737</v>
      </c>
      <c r="P192" s="799">
        <v>191681</v>
      </c>
      <c r="Q192" s="24"/>
      <c r="R192" s="33"/>
      <c r="S192" s="34"/>
      <c r="T192" s="34"/>
      <c r="U192" s="34"/>
      <c r="V192" s="34"/>
      <c r="W192" s="34"/>
      <c r="X192" s="35"/>
      <c r="Y192" s="35"/>
      <c r="Z192" s="35"/>
      <c r="AA192" s="35"/>
      <c r="AB192" s="35"/>
      <c r="AC192" s="35"/>
      <c r="AD192" s="29"/>
      <c r="AE192" s="29"/>
      <c r="AF192" s="30"/>
      <c r="AG192" s="30"/>
      <c r="AH192" s="30"/>
      <c r="AI192" s="30"/>
      <c r="AJ192" s="30"/>
      <c r="AK192" s="30"/>
      <c r="AQ192" s="32"/>
    </row>
    <row r="193" spans="1:43" s="31" customFormat="1" ht="18.75" customHeight="1" thickBot="1">
      <c r="A193" s="993"/>
      <c r="B193" s="994" t="s">
        <v>201</v>
      </c>
      <c r="C193" s="995"/>
      <c r="D193" s="677">
        <v>247518</v>
      </c>
      <c r="E193" s="770">
        <v>20813</v>
      </c>
      <c r="F193" s="678">
        <v>13257</v>
      </c>
      <c r="G193" s="678">
        <v>0</v>
      </c>
      <c r="H193" s="678">
        <v>0</v>
      </c>
      <c r="I193" s="679">
        <v>1949</v>
      </c>
      <c r="J193" s="680">
        <v>283537</v>
      </c>
      <c r="K193" s="681">
        <v>1560</v>
      </c>
      <c r="L193" s="682">
        <v>142713</v>
      </c>
      <c r="M193" s="683">
        <v>45088</v>
      </c>
      <c r="N193" s="684">
        <v>2160</v>
      </c>
      <c r="O193" s="685">
        <v>1755</v>
      </c>
      <c r="P193" s="833">
        <v>193276</v>
      </c>
      <c r="Q193" s="24"/>
      <c r="R193" s="33"/>
      <c r="S193" s="34"/>
      <c r="T193" s="34"/>
      <c r="U193" s="34"/>
      <c r="V193" s="34"/>
      <c r="W193" s="34"/>
      <c r="X193" s="35"/>
      <c r="Y193" s="35"/>
      <c r="Z193" s="35"/>
      <c r="AA193" s="35"/>
      <c r="AB193" s="35"/>
      <c r="AC193" s="35"/>
      <c r="AD193" s="29"/>
      <c r="AE193" s="29"/>
      <c r="AF193" s="30"/>
      <c r="AG193" s="30"/>
      <c r="AH193" s="30"/>
      <c r="AI193" s="30"/>
      <c r="AJ193" s="30"/>
      <c r="AK193" s="30"/>
      <c r="AQ193" s="32"/>
    </row>
    <row r="194" spans="1:43" s="42" customFormat="1" ht="15.75" customHeight="1" thickTop="1">
      <c r="A194" s="1256"/>
      <c r="B194" s="1256"/>
      <c r="C194" s="1256"/>
      <c r="D194" s="1256"/>
      <c r="E194" s="1256"/>
      <c r="F194" s="1256"/>
      <c r="G194" s="1256"/>
      <c r="H194" s="1256"/>
      <c r="I194" s="1256"/>
      <c r="J194" s="1256"/>
      <c r="K194" s="1256"/>
      <c r="L194" s="1256"/>
      <c r="M194" s="1256"/>
      <c r="N194" s="1256"/>
      <c r="O194" s="1256"/>
      <c r="P194" s="1256"/>
      <c r="Q194" s="37"/>
      <c r="R194" s="38"/>
      <c r="S194" s="39"/>
      <c r="T194" s="39"/>
      <c r="U194" s="39"/>
      <c r="V194" s="39"/>
      <c r="W194" s="39"/>
      <c r="X194" s="40"/>
      <c r="Y194" s="40"/>
      <c r="Z194" s="40"/>
      <c r="AA194" s="40"/>
      <c r="AB194" s="40"/>
      <c r="AC194" s="40"/>
      <c r="AD194" s="38"/>
      <c r="AE194" s="38"/>
      <c r="AF194" s="41"/>
      <c r="AG194" s="41"/>
      <c r="AH194" s="41"/>
      <c r="AI194" s="41"/>
      <c r="AJ194" s="41"/>
      <c r="AK194" s="41"/>
      <c r="AQ194" s="43"/>
    </row>
    <row r="195" spans="1:43" s="42" customFormat="1" ht="15.75" customHeight="1">
      <c r="A195" s="1006" t="s">
        <v>241</v>
      </c>
      <c r="B195" s="1006"/>
      <c r="C195" s="1006"/>
      <c r="D195" s="1006"/>
      <c r="E195" s="1006"/>
      <c r="F195" s="1006"/>
      <c r="G195" s="1006"/>
      <c r="H195" s="1006"/>
      <c r="I195" s="36"/>
      <c r="J195" s="219"/>
      <c r="K195" s="36"/>
      <c r="L195" s="36"/>
      <c r="M195" s="36"/>
      <c r="N195" s="36"/>
      <c r="O195" s="36"/>
      <c r="P195" s="36"/>
      <c r="Q195" s="37"/>
      <c r="R195" s="38"/>
      <c r="S195" s="39"/>
      <c r="T195" s="39"/>
      <c r="U195" s="39"/>
      <c r="V195" s="39"/>
      <c r="W195" s="39"/>
      <c r="X195" s="40"/>
      <c r="Y195" s="40"/>
      <c r="Z195" s="40"/>
      <c r="AA195" s="40"/>
      <c r="AB195" s="40"/>
      <c r="AC195" s="40"/>
      <c r="AD195" s="38"/>
      <c r="AE195" s="38"/>
      <c r="AF195" s="41"/>
      <c r="AG195" s="41"/>
      <c r="AH195" s="41"/>
      <c r="AI195" s="41"/>
      <c r="AJ195" s="41"/>
      <c r="AK195" s="41"/>
      <c r="AQ195" s="43"/>
    </row>
    <row r="196" spans="1:43" s="42" customFormat="1" ht="15.75" customHeight="1">
      <c r="A196" s="1006" t="s">
        <v>33</v>
      </c>
      <c r="B196" s="1006"/>
      <c r="C196" s="1006"/>
      <c r="D196" s="1006"/>
      <c r="E196" s="760"/>
      <c r="F196" s="36"/>
      <c r="G196" s="36"/>
      <c r="H196" s="36"/>
      <c r="I196" s="36"/>
      <c r="J196" s="219"/>
      <c r="K196" s="36"/>
      <c r="L196" s="36"/>
      <c r="M196" s="36"/>
      <c r="N196" s="36"/>
      <c r="O196" s="36"/>
      <c r="P196" s="36"/>
      <c r="Q196" s="37"/>
      <c r="R196" s="38"/>
      <c r="S196" s="39"/>
      <c r="T196" s="39"/>
      <c r="U196" s="39"/>
      <c r="V196" s="39"/>
      <c r="W196" s="39"/>
      <c r="X196" s="40"/>
      <c r="Y196" s="40"/>
      <c r="Z196" s="40"/>
      <c r="AA196" s="40"/>
      <c r="AB196" s="40"/>
      <c r="AC196" s="40"/>
      <c r="AD196" s="38"/>
      <c r="AE196" s="38"/>
      <c r="AF196" s="41"/>
      <c r="AG196" s="41"/>
      <c r="AH196" s="41"/>
      <c r="AI196" s="41"/>
      <c r="AJ196" s="41"/>
      <c r="AK196" s="41"/>
      <c r="AQ196" s="43"/>
    </row>
    <row r="197" spans="1:43" s="42" customFormat="1" ht="15" customHeight="1">
      <c r="A197" s="1006" t="s">
        <v>237</v>
      </c>
      <c r="B197" s="1006"/>
      <c r="C197" s="1006"/>
      <c r="D197" s="1006"/>
      <c r="E197" s="1006"/>
      <c r="F197" s="1006"/>
      <c r="G197" s="1006"/>
      <c r="H197" s="1006"/>
      <c r="I197" s="1006"/>
      <c r="J197" s="1006"/>
      <c r="K197" s="1006"/>
      <c r="L197" s="1006"/>
      <c r="M197" s="1006"/>
      <c r="N197" s="1006"/>
      <c r="O197" s="1006"/>
      <c r="P197" s="1006"/>
      <c r="Q197" s="37"/>
      <c r="R197" s="38"/>
      <c r="S197" s="39"/>
      <c r="T197" s="39"/>
      <c r="U197" s="39"/>
      <c r="V197" s="39"/>
      <c r="W197" s="39"/>
      <c r="X197" s="40"/>
      <c r="Y197" s="40"/>
      <c r="Z197" s="40"/>
      <c r="AA197" s="40"/>
      <c r="AB197" s="40"/>
      <c r="AC197" s="40"/>
      <c r="AD197" s="38"/>
      <c r="AE197" s="38"/>
      <c r="AF197" s="41"/>
      <c r="AG197" s="41"/>
      <c r="AH197" s="41"/>
      <c r="AI197" s="41"/>
      <c r="AJ197" s="41"/>
      <c r="AK197" s="41"/>
      <c r="AQ197" s="43"/>
    </row>
    <row r="198" spans="1:16" s="45" customFormat="1" ht="15" customHeight="1">
      <c r="A198" s="1003" t="s">
        <v>34</v>
      </c>
      <c r="B198" s="1003"/>
      <c r="C198" s="1003"/>
      <c r="D198" s="1003"/>
      <c r="E198" s="1003"/>
      <c r="F198" s="1003"/>
      <c r="G198" s="616"/>
      <c r="H198" s="616"/>
      <c r="I198" s="616"/>
      <c r="J198" s="616"/>
      <c r="K198" s="616"/>
      <c r="L198" s="616"/>
      <c r="M198" s="616"/>
      <c r="N198" s="616"/>
      <c r="O198" s="616"/>
      <c r="P198" s="616"/>
    </row>
    <row r="199" spans="1:13" s="45" customFormat="1" ht="15" customHeight="1">
      <c r="A199" s="1002" t="s">
        <v>623</v>
      </c>
      <c r="B199" s="1007"/>
      <c r="C199" s="1007"/>
      <c r="D199" s="1007"/>
      <c r="E199" s="759"/>
      <c r="F199" s="563"/>
      <c r="G199" s="563"/>
      <c r="H199" s="563"/>
      <c r="I199" s="563"/>
      <c r="J199" s="563"/>
      <c r="K199" s="563"/>
      <c r="L199" s="563"/>
      <c r="M199" s="563"/>
    </row>
    <row r="200" spans="1:13" s="45" customFormat="1" ht="15" customHeight="1">
      <c r="A200" s="1002" t="s">
        <v>35</v>
      </c>
      <c r="B200" s="1002"/>
      <c r="C200" s="1002"/>
      <c r="D200" s="1002"/>
      <c r="E200" s="1002"/>
      <c r="F200" s="1002"/>
      <c r="G200" s="1002"/>
      <c r="H200" s="51"/>
      <c r="I200" s="51"/>
      <c r="J200" s="51"/>
      <c r="K200" s="51"/>
      <c r="L200" s="51"/>
      <c r="M200" s="51"/>
    </row>
    <row r="201" spans="1:14" s="45" customFormat="1" ht="16.5" customHeight="1">
      <c r="A201" s="563" t="s">
        <v>350</v>
      </c>
      <c r="B201" s="563"/>
      <c r="C201" s="563"/>
      <c r="D201" s="563"/>
      <c r="E201" s="563"/>
      <c r="F201" s="563"/>
      <c r="G201" s="563"/>
      <c r="I201" s="563"/>
      <c r="J201" s="563"/>
      <c r="K201" s="563"/>
      <c r="L201" s="563"/>
      <c r="M201" s="563"/>
      <c r="N201" s="563"/>
    </row>
    <row r="202" spans="1:14" s="45" customFormat="1" ht="12.75">
      <c r="A202" s="563"/>
      <c r="B202" s="563"/>
      <c r="C202" s="563"/>
      <c r="D202" s="563"/>
      <c r="E202" s="563"/>
      <c r="F202" s="563"/>
      <c r="G202" s="563"/>
      <c r="I202" s="563"/>
      <c r="J202" s="563"/>
      <c r="K202" s="563"/>
      <c r="L202" s="563"/>
      <c r="M202" s="563"/>
      <c r="N202" s="563"/>
    </row>
    <row r="203" spans="1:14" s="45" customFormat="1" ht="12.75">
      <c r="A203" s="563"/>
      <c r="B203" s="563"/>
      <c r="C203" s="563"/>
      <c r="D203" s="563"/>
      <c r="E203" s="563"/>
      <c r="F203" s="563"/>
      <c r="G203" s="563"/>
      <c r="I203" s="563"/>
      <c r="J203" s="563"/>
      <c r="K203" s="563"/>
      <c r="L203" s="563"/>
      <c r="M203" s="563"/>
      <c r="N203" s="563"/>
    </row>
    <row r="204" spans="3:10" s="45" customFormat="1" ht="12.75">
      <c r="C204" s="46"/>
      <c r="D204" s="47"/>
      <c r="E204" s="47"/>
      <c r="J204" s="220"/>
    </row>
    <row r="205" spans="3:10" s="45" customFormat="1" ht="12.75">
      <c r="C205" s="46"/>
      <c r="D205" s="47"/>
      <c r="E205" s="47"/>
      <c r="J205" s="220"/>
    </row>
    <row r="206" spans="3:10" s="45" customFormat="1" ht="21" customHeight="1">
      <c r="C206" s="46"/>
      <c r="D206" s="1008" t="s">
        <v>36</v>
      </c>
      <c r="E206" s="1008"/>
      <c r="F206" s="1008"/>
      <c r="H206" s="1008"/>
      <c r="I206" s="1008"/>
      <c r="J206" s="217"/>
    </row>
    <row r="207" spans="3:10" s="45" customFormat="1" ht="12.75">
      <c r="C207" s="46"/>
      <c r="D207" s="47"/>
      <c r="E207" s="47"/>
      <c r="J207" s="220"/>
    </row>
  </sheetData>
  <sheetProtection/>
  <mergeCells count="224">
    <mergeCell ref="A194:P194"/>
    <mergeCell ref="B179:C179"/>
    <mergeCell ref="B180:C180"/>
    <mergeCell ref="B181:C181"/>
    <mergeCell ref="A170:A181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55:C155"/>
    <mergeCell ref="B156:C156"/>
    <mergeCell ref="B157:C157"/>
    <mergeCell ref="B164:C164"/>
    <mergeCell ref="B165:C165"/>
    <mergeCell ref="B166:C166"/>
    <mergeCell ref="B167:C167"/>
    <mergeCell ref="A146:A157"/>
    <mergeCell ref="B146:C146"/>
    <mergeCell ref="B147:C147"/>
    <mergeCell ref="B148:C148"/>
    <mergeCell ref="B149:C149"/>
    <mergeCell ref="B150:C150"/>
    <mergeCell ref="B151:C151"/>
    <mergeCell ref="B153:C153"/>
    <mergeCell ref="B154:C154"/>
    <mergeCell ref="A110:A121"/>
    <mergeCell ref="B110:C110"/>
    <mergeCell ref="B111:C111"/>
    <mergeCell ref="B112:C112"/>
    <mergeCell ref="B113:C113"/>
    <mergeCell ref="B142:C142"/>
    <mergeCell ref="B141:C141"/>
    <mergeCell ref="B119:C119"/>
    <mergeCell ref="B120:C120"/>
    <mergeCell ref="B121:C121"/>
    <mergeCell ref="B105:C105"/>
    <mergeCell ref="B106:C106"/>
    <mergeCell ref="B152:C152"/>
    <mergeCell ref="B118:C118"/>
    <mergeCell ref="B107:C107"/>
    <mergeCell ref="B108:C108"/>
    <mergeCell ref="B116:C116"/>
    <mergeCell ref="B117:C117"/>
    <mergeCell ref="B115:C115"/>
    <mergeCell ref="B132:C132"/>
    <mergeCell ref="B104:C104"/>
    <mergeCell ref="A6:A13"/>
    <mergeCell ref="B87:C87"/>
    <mergeCell ref="B114:C114"/>
    <mergeCell ref="B89:C89"/>
    <mergeCell ref="B16:C16"/>
    <mergeCell ref="A98:A109"/>
    <mergeCell ref="B98:C98"/>
    <mergeCell ref="B99:C99"/>
    <mergeCell ref="B100:C100"/>
    <mergeCell ref="B101:C101"/>
    <mergeCell ref="A86:A97"/>
    <mergeCell ref="B94:C94"/>
    <mergeCell ref="B109:C109"/>
    <mergeCell ref="B103:C103"/>
    <mergeCell ref="A2:P2"/>
    <mergeCell ref="A3:P3"/>
    <mergeCell ref="B4:C5"/>
    <mergeCell ref="D4:I4"/>
    <mergeCell ref="K4:M4"/>
    <mergeCell ref="B8:C8"/>
    <mergeCell ref="B9:C9"/>
    <mergeCell ref="J4:J5"/>
    <mergeCell ref="A4:A5"/>
    <mergeCell ref="B67:C67"/>
    <mergeCell ref="B26:C26"/>
    <mergeCell ref="B20:C20"/>
    <mergeCell ref="B62:C62"/>
    <mergeCell ref="B63:C63"/>
    <mergeCell ref="B24:C24"/>
    <mergeCell ref="Y5:AD5"/>
    <mergeCell ref="B6:C6"/>
    <mergeCell ref="S5:V5"/>
    <mergeCell ref="B7:C7"/>
    <mergeCell ref="N4:O4"/>
    <mergeCell ref="B13:C13"/>
    <mergeCell ref="B11:C11"/>
    <mergeCell ref="B12:C12"/>
    <mergeCell ref="P4:P5"/>
    <mergeCell ref="B10:C10"/>
    <mergeCell ref="A196:D196"/>
    <mergeCell ref="B37:C37"/>
    <mergeCell ref="B64:C64"/>
    <mergeCell ref="B25:C25"/>
    <mergeCell ref="B43:C43"/>
    <mergeCell ref="B23:C23"/>
    <mergeCell ref="B47:C47"/>
    <mergeCell ref="B46:C46"/>
    <mergeCell ref="B42:C42"/>
    <mergeCell ref="B41:C41"/>
    <mergeCell ref="A62:A73"/>
    <mergeCell ref="B72:C72"/>
    <mergeCell ref="B73:C73"/>
    <mergeCell ref="B91:C91"/>
    <mergeCell ref="B22:C22"/>
    <mergeCell ref="B39:C39"/>
    <mergeCell ref="B40:C40"/>
    <mergeCell ref="A14:A25"/>
    <mergeCell ref="B36:C36"/>
    <mergeCell ref="B35:C35"/>
    <mergeCell ref="D206:F206"/>
    <mergeCell ref="H206:I206"/>
    <mergeCell ref="A195:H195"/>
    <mergeCell ref="B33:C33"/>
    <mergeCell ref="B69:C69"/>
    <mergeCell ref="B70:C70"/>
    <mergeCell ref="B92:C92"/>
    <mergeCell ref="B93:C93"/>
    <mergeCell ref="B60:C60"/>
    <mergeCell ref="B61:C61"/>
    <mergeCell ref="B21:C21"/>
    <mergeCell ref="B27:C27"/>
    <mergeCell ref="B28:C28"/>
    <mergeCell ref="B14:C14"/>
    <mergeCell ref="B15:C15"/>
    <mergeCell ref="B17:C17"/>
    <mergeCell ref="B18:C18"/>
    <mergeCell ref="B19:C19"/>
    <mergeCell ref="B45:C45"/>
    <mergeCell ref="B44:C44"/>
    <mergeCell ref="B30:C30"/>
    <mergeCell ref="A38:A49"/>
    <mergeCell ref="B48:C48"/>
    <mergeCell ref="B56:C56"/>
    <mergeCell ref="B51:C51"/>
    <mergeCell ref="B52:C52"/>
    <mergeCell ref="B53:C53"/>
    <mergeCell ref="B54:C54"/>
    <mergeCell ref="B38:C38"/>
    <mergeCell ref="B55:C55"/>
    <mergeCell ref="A26:A37"/>
    <mergeCell ref="B34:C34"/>
    <mergeCell ref="B31:C31"/>
    <mergeCell ref="B32:C32"/>
    <mergeCell ref="B29:C29"/>
    <mergeCell ref="A50:A61"/>
    <mergeCell ref="B57:C57"/>
    <mergeCell ref="B49:C49"/>
    <mergeCell ref="B50:C50"/>
    <mergeCell ref="B58:C58"/>
    <mergeCell ref="B71:C71"/>
    <mergeCell ref="B59:C59"/>
    <mergeCell ref="B66:C66"/>
    <mergeCell ref="B96:C96"/>
    <mergeCell ref="B88:C88"/>
    <mergeCell ref="B81:C81"/>
    <mergeCell ref="B82:C82"/>
    <mergeCell ref="B79:C79"/>
    <mergeCell ref="B65:C65"/>
    <mergeCell ref="B68:C68"/>
    <mergeCell ref="A199:D199"/>
    <mergeCell ref="B136:C136"/>
    <mergeCell ref="B137:C137"/>
    <mergeCell ref="B138:C138"/>
    <mergeCell ref="B139:C139"/>
    <mergeCell ref="B102:C102"/>
    <mergeCell ref="B130:C130"/>
    <mergeCell ref="B131:C131"/>
    <mergeCell ref="A200:G200"/>
    <mergeCell ref="A198:F198"/>
    <mergeCell ref="B143:C143"/>
    <mergeCell ref="B144:C144"/>
    <mergeCell ref="B145:C145"/>
    <mergeCell ref="A134:A145"/>
    <mergeCell ref="B135:C135"/>
    <mergeCell ref="B182:C182"/>
    <mergeCell ref="B183:C183"/>
    <mergeCell ref="A197:P197"/>
    <mergeCell ref="B184:C184"/>
    <mergeCell ref="B140:C140"/>
    <mergeCell ref="B84:C84"/>
    <mergeCell ref="B85:C85"/>
    <mergeCell ref="B90:C90"/>
    <mergeCell ref="B97:C97"/>
    <mergeCell ref="B128:C128"/>
    <mergeCell ref="B129:C129"/>
    <mergeCell ref="B86:C86"/>
    <mergeCell ref="B134:C134"/>
    <mergeCell ref="B95:C95"/>
    <mergeCell ref="A74:A85"/>
    <mergeCell ref="B74:C74"/>
    <mergeCell ref="B75:C75"/>
    <mergeCell ref="B76:C76"/>
    <mergeCell ref="B77:C77"/>
    <mergeCell ref="B78:C78"/>
    <mergeCell ref="B80:C80"/>
    <mergeCell ref="B83:C83"/>
    <mergeCell ref="A122:A133"/>
    <mergeCell ref="B122:C122"/>
    <mergeCell ref="B123:C123"/>
    <mergeCell ref="B124:C124"/>
    <mergeCell ref="B125:C125"/>
    <mergeCell ref="B126:C126"/>
    <mergeCell ref="B127:C127"/>
    <mergeCell ref="B133:C133"/>
    <mergeCell ref="A182:A193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68:C168"/>
    <mergeCell ref="B169:C169"/>
    <mergeCell ref="A158:A169"/>
    <mergeCell ref="B158:C158"/>
    <mergeCell ref="B159:C159"/>
    <mergeCell ref="B160:C160"/>
    <mergeCell ref="B161:C161"/>
    <mergeCell ref="B162:C162"/>
    <mergeCell ref="B163:C163"/>
  </mergeCells>
  <hyperlinks>
    <hyperlink ref="A1" r:id="rId1" display="http://kayham.erciyes.edu.tr/"/>
  </hyperlinks>
  <printOptions/>
  <pageMargins left="0.41" right="0.27" top="0.66" bottom="0.34" header="0.5" footer="0.15"/>
  <pageSetup horizontalDpi="600" verticalDpi="600" orientation="landscape" paperSize="9" scale="64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82.14062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3" t="s">
        <v>3</v>
      </c>
      <c r="M1" s="842" t="s">
        <v>4</v>
      </c>
    </row>
    <row r="2" spans="1:13" s="67" customFormat="1" ht="24" customHeight="1" thickBot="1" thickTop="1">
      <c r="A2" s="1263" t="s">
        <v>439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5"/>
    </row>
    <row r="3" spans="1:13" ht="38.25" customHeight="1" thickBot="1">
      <c r="A3" s="1260" t="s">
        <v>477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2"/>
    </row>
    <row r="4" spans="1:13" s="69" customFormat="1" ht="36" customHeight="1" thickBot="1">
      <c r="A4" s="836"/>
      <c r="B4" s="623" t="s">
        <v>422</v>
      </c>
      <c r="C4" s="623" t="s">
        <v>423</v>
      </c>
      <c r="D4" s="623" t="s">
        <v>424</v>
      </c>
      <c r="E4" s="624" t="s">
        <v>425</v>
      </c>
      <c r="F4" s="624" t="s">
        <v>426</v>
      </c>
      <c r="G4" s="624" t="s">
        <v>427</v>
      </c>
      <c r="H4" s="624" t="s">
        <v>428</v>
      </c>
      <c r="I4" s="624" t="s">
        <v>429</v>
      </c>
      <c r="J4" s="623" t="s">
        <v>430</v>
      </c>
      <c r="K4" s="624" t="s">
        <v>431</v>
      </c>
      <c r="L4" s="624" t="s">
        <v>432</v>
      </c>
      <c r="M4" s="651" t="s">
        <v>433</v>
      </c>
    </row>
    <row r="5" spans="1:13" s="67" customFormat="1" ht="19.5" customHeight="1">
      <c r="A5" s="837" t="s">
        <v>453</v>
      </c>
      <c r="B5" s="282">
        <v>216250</v>
      </c>
      <c r="C5" s="282">
        <v>216780</v>
      </c>
      <c r="D5" s="282">
        <v>217254</v>
      </c>
      <c r="E5" s="282">
        <v>217804</v>
      </c>
      <c r="F5" s="282">
        <v>218109</v>
      </c>
      <c r="G5" s="282">
        <v>218443</v>
      </c>
      <c r="H5" s="282">
        <v>218541</v>
      </c>
      <c r="I5" s="282">
        <v>219082</v>
      </c>
      <c r="J5" s="282">
        <v>220031</v>
      </c>
      <c r="K5" s="282">
        <v>220650</v>
      </c>
      <c r="L5" s="282">
        <v>220954</v>
      </c>
      <c r="M5" s="653">
        <v>221248</v>
      </c>
    </row>
    <row r="6" spans="1:13" s="67" customFormat="1" ht="19.5" customHeight="1">
      <c r="A6" s="838" t="s">
        <v>454</v>
      </c>
      <c r="B6" s="284">
        <v>229680</v>
      </c>
      <c r="C6" s="284">
        <v>230239</v>
      </c>
      <c r="D6" s="284">
        <v>230744</v>
      </c>
      <c r="E6" s="284">
        <v>231302</v>
      </c>
      <c r="F6" s="284">
        <v>231624</v>
      </c>
      <c r="G6" s="284">
        <v>231980</v>
      </c>
      <c r="H6" s="284">
        <v>231958</v>
      </c>
      <c r="I6" s="284">
        <v>232424</v>
      </c>
      <c r="J6" s="284">
        <v>233330</v>
      </c>
      <c r="K6" s="284">
        <v>233975</v>
      </c>
      <c r="L6" s="284">
        <v>234308</v>
      </c>
      <c r="M6" s="655">
        <v>234678</v>
      </c>
    </row>
    <row r="7" spans="1:13" ht="19.5" customHeight="1">
      <c r="A7" s="838" t="s">
        <v>455</v>
      </c>
      <c r="B7" s="284">
        <v>145230</v>
      </c>
      <c r="C7" s="284">
        <v>145676</v>
      </c>
      <c r="D7" s="284">
        <v>146064</v>
      </c>
      <c r="E7" s="284">
        <v>146526</v>
      </c>
      <c r="F7" s="284">
        <v>146829</v>
      </c>
      <c r="G7" s="284">
        <v>147139</v>
      </c>
      <c r="H7" s="284">
        <v>147253</v>
      </c>
      <c r="I7" s="284">
        <v>147658</v>
      </c>
      <c r="J7" s="284">
        <v>148542</v>
      </c>
      <c r="K7" s="284">
        <v>149152</v>
      </c>
      <c r="L7" s="284">
        <v>149444</v>
      </c>
      <c r="M7" s="655">
        <v>149734</v>
      </c>
    </row>
    <row r="8" spans="1:13" ht="19.5" customHeight="1">
      <c r="A8" s="838" t="s">
        <v>456</v>
      </c>
      <c r="B8" s="284">
        <v>39693</v>
      </c>
      <c r="C8" s="284">
        <v>39736</v>
      </c>
      <c r="D8" s="284">
        <v>39706</v>
      </c>
      <c r="E8" s="284">
        <v>39741</v>
      </c>
      <c r="F8" s="284">
        <v>39722</v>
      </c>
      <c r="G8" s="284">
        <v>39742</v>
      </c>
      <c r="H8" s="284">
        <v>39750</v>
      </c>
      <c r="I8" s="284">
        <v>39749</v>
      </c>
      <c r="J8" s="284">
        <v>39716</v>
      </c>
      <c r="K8" s="284">
        <v>39700</v>
      </c>
      <c r="L8" s="284">
        <v>39690</v>
      </c>
      <c r="M8" s="655">
        <v>39694</v>
      </c>
    </row>
    <row r="9" spans="1:13" ht="19.5" customHeight="1">
      <c r="A9" s="838" t="s">
        <v>457</v>
      </c>
      <c r="B9" s="284">
        <v>30548</v>
      </c>
      <c r="C9" s="284">
        <v>30566</v>
      </c>
      <c r="D9" s="284">
        <v>30542</v>
      </c>
      <c r="E9" s="284">
        <v>30566</v>
      </c>
      <c r="F9" s="284">
        <v>30551</v>
      </c>
      <c r="G9" s="284">
        <v>30563</v>
      </c>
      <c r="H9" s="284">
        <v>30575</v>
      </c>
      <c r="I9" s="284">
        <v>30574</v>
      </c>
      <c r="J9" s="284">
        <v>30529</v>
      </c>
      <c r="K9" s="284">
        <v>30514</v>
      </c>
      <c r="L9" s="284">
        <v>30507</v>
      </c>
      <c r="M9" s="655">
        <v>30517</v>
      </c>
    </row>
    <row r="10" spans="1:13" ht="19.5" customHeight="1">
      <c r="A10" s="838" t="s">
        <v>458</v>
      </c>
      <c r="B10" s="284">
        <v>9145</v>
      </c>
      <c r="C10" s="284">
        <v>9170</v>
      </c>
      <c r="D10" s="284">
        <v>9164</v>
      </c>
      <c r="E10" s="284">
        <v>9175</v>
      </c>
      <c r="F10" s="284">
        <v>9171</v>
      </c>
      <c r="G10" s="284">
        <v>9179</v>
      </c>
      <c r="H10" s="284">
        <v>9175</v>
      </c>
      <c r="I10" s="284">
        <v>9175</v>
      </c>
      <c r="J10" s="284">
        <v>9187</v>
      </c>
      <c r="K10" s="284">
        <v>9186</v>
      </c>
      <c r="L10" s="284">
        <v>9183</v>
      </c>
      <c r="M10" s="655">
        <v>9177</v>
      </c>
    </row>
    <row r="11" spans="1:13" ht="19.5" customHeight="1">
      <c r="A11" s="838" t="s">
        <v>459</v>
      </c>
      <c r="B11" s="284">
        <v>31327</v>
      </c>
      <c r="C11" s="284">
        <v>31368</v>
      </c>
      <c r="D11" s="284">
        <v>31484</v>
      </c>
      <c r="E11" s="284">
        <v>31537</v>
      </c>
      <c r="F11" s="284">
        <v>31558</v>
      </c>
      <c r="G11" s="284">
        <v>31562</v>
      </c>
      <c r="H11" s="284">
        <v>31538</v>
      </c>
      <c r="I11" s="284">
        <v>31675</v>
      </c>
      <c r="J11" s="284">
        <v>31773</v>
      </c>
      <c r="K11" s="284">
        <v>31798</v>
      </c>
      <c r="L11" s="284">
        <v>31820</v>
      </c>
      <c r="M11" s="655">
        <v>31820</v>
      </c>
    </row>
    <row r="12" spans="1:13" ht="19.5" customHeight="1">
      <c r="A12" s="838" t="s">
        <v>460</v>
      </c>
      <c r="B12" s="284">
        <v>153420</v>
      </c>
      <c r="C12" s="284">
        <v>153881</v>
      </c>
      <c r="D12" s="284">
        <v>154282</v>
      </c>
      <c r="E12" s="284">
        <v>154758</v>
      </c>
      <c r="F12" s="284">
        <v>155072</v>
      </c>
      <c r="G12" s="284">
        <v>155392</v>
      </c>
      <c r="H12" s="284">
        <v>155402</v>
      </c>
      <c r="I12" s="284">
        <v>155772</v>
      </c>
      <c r="J12" s="284">
        <v>156612</v>
      </c>
      <c r="K12" s="284">
        <v>157256</v>
      </c>
      <c r="L12" s="284">
        <v>157576</v>
      </c>
      <c r="M12" s="655">
        <v>157926</v>
      </c>
    </row>
    <row r="13" spans="1:13" ht="19.5" customHeight="1">
      <c r="A13" s="838" t="s">
        <v>461</v>
      </c>
      <c r="B13" s="284">
        <v>42405</v>
      </c>
      <c r="C13" s="284">
        <v>42459</v>
      </c>
      <c r="D13" s="284">
        <v>42442</v>
      </c>
      <c r="E13" s="284">
        <v>42470</v>
      </c>
      <c r="F13" s="284">
        <v>42457</v>
      </c>
      <c r="G13" s="284">
        <v>42486</v>
      </c>
      <c r="H13" s="284">
        <v>42486</v>
      </c>
      <c r="I13" s="284">
        <v>42440</v>
      </c>
      <c r="J13" s="284">
        <v>42396</v>
      </c>
      <c r="K13" s="284">
        <v>42359</v>
      </c>
      <c r="L13" s="284">
        <v>42352</v>
      </c>
      <c r="M13" s="655">
        <v>42359</v>
      </c>
    </row>
    <row r="14" spans="1:13" ht="19.5" customHeight="1">
      <c r="A14" s="838" t="s">
        <v>462</v>
      </c>
      <c r="B14" s="284">
        <v>32642</v>
      </c>
      <c r="C14" s="284">
        <v>32665</v>
      </c>
      <c r="D14" s="284">
        <v>32647</v>
      </c>
      <c r="E14" s="284">
        <v>32668</v>
      </c>
      <c r="F14" s="284">
        <v>32654</v>
      </c>
      <c r="G14" s="284">
        <v>32672</v>
      </c>
      <c r="H14" s="284">
        <v>32678</v>
      </c>
      <c r="I14" s="284">
        <v>32643</v>
      </c>
      <c r="J14" s="284">
        <v>32584</v>
      </c>
      <c r="K14" s="284">
        <v>32555</v>
      </c>
      <c r="L14" s="284">
        <v>32557</v>
      </c>
      <c r="M14" s="655">
        <v>32572</v>
      </c>
    </row>
    <row r="15" spans="1:13" ht="19.5" customHeight="1">
      <c r="A15" s="838" t="s">
        <v>463</v>
      </c>
      <c r="B15" s="284">
        <v>9763</v>
      </c>
      <c r="C15" s="284">
        <v>9794</v>
      </c>
      <c r="D15" s="284">
        <v>9795</v>
      </c>
      <c r="E15" s="284">
        <v>9802</v>
      </c>
      <c r="F15" s="284">
        <v>9803</v>
      </c>
      <c r="G15" s="284">
        <v>9814</v>
      </c>
      <c r="H15" s="284">
        <v>9808</v>
      </c>
      <c r="I15" s="284">
        <v>9797</v>
      </c>
      <c r="J15" s="284">
        <v>9812</v>
      </c>
      <c r="K15" s="284">
        <v>9804</v>
      </c>
      <c r="L15" s="284">
        <v>9795</v>
      </c>
      <c r="M15" s="655">
        <v>9787</v>
      </c>
    </row>
    <row r="16" spans="1:13" ht="19.5" customHeight="1">
      <c r="A16" s="838" t="s">
        <v>464</v>
      </c>
      <c r="B16" s="284">
        <v>33855</v>
      </c>
      <c r="C16" s="284">
        <v>33899</v>
      </c>
      <c r="D16" s="284">
        <v>34020</v>
      </c>
      <c r="E16" s="284">
        <v>34074</v>
      </c>
      <c r="F16" s="284">
        <v>34095</v>
      </c>
      <c r="G16" s="284">
        <v>34102</v>
      </c>
      <c r="H16" s="284">
        <v>34070</v>
      </c>
      <c r="I16" s="284">
        <v>34212</v>
      </c>
      <c r="J16" s="284">
        <v>34322</v>
      </c>
      <c r="K16" s="284">
        <v>34360</v>
      </c>
      <c r="L16" s="284">
        <v>34380</v>
      </c>
      <c r="M16" s="655">
        <v>34393</v>
      </c>
    </row>
    <row r="17" spans="1:13" ht="19.5" customHeight="1">
      <c r="A17" s="838" t="s">
        <v>465</v>
      </c>
      <c r="B17" s="284">
        <v>105737</v>
      </c>
      <c r="C17" s="284">
        <v>106078</v>
      </c>
      <c r="D17" s="284">
        <v>106343</v>
      </c>
      <c r="E17" s="284">
        <v>106650</v>
      </c>
      <c r="F17" s="284">
        <v>106879</v>
      </c>
      <c r="G17" s="284">
        <v>107100</v>
      </c>
      <c r="H17" s="284">
        <v>107190</v>
      </c>
      <c r="I17" s="284">
        <v>107471</v>
      </c>
      <c r="J17" s="284">
        <v>108119</v>
      </c>
      <c r="K17" s="284">
        <v>108586</v>
      </c>
      <c r="L17" s="284">
        <v>108757</v>
      </c>
      <c r="M17" s="655">
        <v>108896</v>
      </c>
    </row>
    <row r="18" spans="1:13" ht="19.5" customHeight="1">
      <c r="A18" s="838" t="s">
        <v>466</v>
      </c>
      <c r="B18" s="284">
        <v>25030</v>
      </c>
      <c r="C18" s="284">
        <v>25027</v>
      </c>
      <c r="D18" s="284">
        <v>24972</v>
      </c>
      <c r="E18" s="284">
        <v>24947</v>
      </c>
      <c r="F18" s="284">
        <v>24912</v>
      </c>
      <c r="G18" s="284">
        <v>24909</v>
      </c>
      <c r="H18" s="284">
        <v>24895</v>
      </c>
      <c r="I18" s="284">
        <v>24877</v>
      </c>
      <c r="J18" s="284">
        <v>24841</v>
      </c>
      <c r="K18" s="284">
        <v>24828</v>
      </c>
      <c r="L18" s="284">
        <v>24803</v>
      </c>
      <c r="M18" s="655">
        <v>24783</v>
      </c>
    </row>
    <row r="19" spans="1:13" ht="19.5" customHeight="1">
      <c r="A19" s="838" t="s">
        <v>467</v>
      </c>
      <c r="B19" s="284">
        <v>19641</v>
      </c>
      <c r="C19" s="284">
        <v>19629</v>
      </c>
      <c r="D19" s="284">
        <v>19586</v>
      </c>
      <c r="E19" s="284">
        <v>19569</v>
      </c>
      <c r="F19" s="284">
        <v>19536</v>
      </c>
      <c r="G19" s="284">
        <v>19533</v>
      </c>
      <c r="H19" s="284">
        <v>19525</v>
      </c>
      <c r="I19" s="284">
        <v>19513</v>
      </c>
      <c r="J19" s="284">
        <v>19478</v>
      </c>
      <c r="K19" s="284">
        <v>19471</v>
      </c>
      <c r="L19" s="284">
        <v>19448</v>
      </c>
      <c r="M19" s="655">
        <v>19434</v>
      </c>
    </row>
    <row r="20" spans="1:13" ht="19.5" customHeight="1">
      <c r="A20" s="838" t="s">
        <v>468</v>
      </c>
      <c r="B20" s="284">
        <v>5389</v>
      </c>
      <c r="C20" s="284">
        <v>5398</v>
      </c>
      <c r="D20" s="284">
        <v>5386</v>
      </c>
      <c r="E20" s="284">
        <v>5378</v>
      </c>
      <c r="F20" s="284">
        <v>5376</v>
      </c>
      <c r="G20" s="284">
        <v>5376</v>
      </c>
      <c r="H20" s="284">
        <v>5370</v>
      </c>
      <c r="I20" s="284">
        <v>5364</v>
      </c>
      <c r="J20" s="284">
        <v>5363</v>
      </c>
      <c r="K20" s="284">
        <v>5357</v>
      </c>
      <c r="L20" s="284">
        <v>5355</v>
      </c>
      <c r="M20" s="655">
        <v>5349</v>
      </c>
    </row>
    <row r="21" spans="1:13" ht="19.5" customHeight="1">
      <c r="A21" s="838" t="s">
        <v>469</v>
      </c>
      <c r="B21" s="284">
        <v>22721</v>
      </c>
      <c r="C21" s="284">
        <v>22738</v>
      </c>
      <c r="D21" s="284">
        <v>22814</v>
      </c>
      <c r="E21" s="284">
        <v>22840</v>
      </c>
      <c r="F21" s="284">
        <v>22845</v>
      </c>
      <c r="G21" s="284">
        <v>22825</v>
      </c>
      <c r="H21" s="284">
        <v>22804</v>
      </c>
      <c r="I21" s="284">
        <v>22899</v>
      </c>
      <c r="J21" s="284">
        <v>22955</v>
      </c>
      <c r="K21" s="284">
        <v>22963</v>
      </c>
      <c r="L21" s="284">
        <v>22949</v>
      </c>
      <c r="M21" s="655">
        <v>22929</v>
      </c>
    </row>
    <row r="22" spans="1:13" ht="19.5" customHeight="1">
      <c r="A22" s="838" t="s">
        <v>470</v>
      </c>
      <c r="B22" s="284">
        <v>1534</v>
      </c>
      <c r="C22" s="284">
        <v>1541</v>
      </c>
      <c r="D22" s="284">
        <v>1551</v>
      </c>
      <c r="E22" s="284">
        <v>1557</v>
      </c>
      <c r="F22" s="284">
        <v>1562</v>
      </c>
      <c r="G22" s="284">
        <v>1567</v>
      </c>
      <c r="H22" s="284">
        <v>1563</v>
      </c>
      <c r="I22" s="284">
        <v>1560</v>
      </c>
      <c r="J22" s="284">
        <v>1558</v>
      </c>
      <c r="K22" s="284">
        <v>1564</v>
      </c>
      <c r="L22" s="284">
        <v>1561</v>
      </c>
      <c r="M22" s="655">
        <v>1556</v>
      </c>
    </row>
    <row r="23" spans="1:13" ht="19.5" customHeight="1">
      <c r="A23" s="838" t="s">
        <v>471</v>
      </c>
      <c r="B23" s="284">
        <v>392</v>
      </c>
      <c r="C23" s="284">
        <v>395</v>
      </c>
      <c r="D23" s="284">
        <v>391</v>
      </c>
      <c r="E23" s="284">
        <v>391</v>
      </c>
      <c r="F23" s="284">
        <v>394</v>
      </c>
      <c r="G23" s="284">
        <v>407</v>
      </c>
      <c r="H23" s="284">
        <v>405</v>
      </c>
      <c r="I23" s="284">
        <v>404</v>
      </c>
      <c r="J23" s="284">
        <v>403</v>
      </c>
      <c r="K23" s="284">
        <v>404</v>
      </c>
      <c r="L23" s="284">
        <v>405</v>
      </c>
      <c r="M23" s="655">
        <v>405</v>
      </c>
    </row>
    <row r="24" spans="1:13" ht="19.5" customHeight="1">
      <c r="A24" s="887" t="s">
        <v>472</v>
      </c>
      <c r="B24" s="888">
        <v>303</v>
      </c>
      <c r="C24" s="888">
        <v>305</v>
      </c>
      <c r="D24" s="888">
        <v>304</v>
      </c>
      <c r="E24" s="888">
        <v>303</v>
      </c>
      <c r="F24" s="888">
        <v>305</v>
      </c>
      <c r="G24" s="888">
        <v>314</v>
      </c>
      <c r="H24" s="888">
        <v>312</v>
      </c>
      <c r="I24" s="888">
        <v>312</v>
      </c>
      <c r="J24" s="888">
        <v>310</v>
      </c>
      <c r="K24" s="888">
        <v>309</v>
      </c>
      <c r="L24" s="888">
        <v>311</v>
      </c>
      <c r="M24" s="889">
        <v>310</v>
      </c>
    </row>
    <row r="25" spans="1:13" ht="19.5" customHeight="1">
      <c r="A25" s="887" t="s">
        <v>567</v>
      </c>
      <c r="B25" s="888">
        <v>89</v>
      </c>
      <c r="C25" s="888">
        <v>90</v>
      </c>
      <c r="D25" s="888">
        <v>87</v>
      </c>
      <c r="E25" s="888">
        <v>88</v>
      </c>
      <c r="F25" s="888">
        <v>89</v>
      </c>
      <c r="G25" s="888">
        <v>93</v>
      </c>
      <c r="H25" s="888">
        <v>93</v>
      </c>
      <c r="I25" s="888">
        <v>92</v>
      </c>
      <c r="J25" s="888">
        <v>93</v>
      </c>
      <c r="K25" s="888">
        <v>95</v>
      </c>
      <c r="L25" s="888">
        <v>94</v>
      </c>
      <c r="M25" s="889">
        <v>95</v>
      </c>
    </row>
    <row r="26" spans="1:13" ht="19.5" customHeight="1">
      <c r="A26" s="887" t="s">
        <v>568</v>
      </c>
      <c r="B26" s="888">
        <v>504</v>
      </c>
      <c r="C26" s="888">
        <v>504</v>
      </c>
      <c r="D26" s="888">
        <v>509</v>
      </c>
      <c r="E26" s="888">
        <v>509</v>
      </c>
      <c r="F26" s="888">
        <v>514</v>
      </c>
      <c r="G26" s="888">
        <v>516</v>
      </c>
      <c r="H26" s="888">
        <v>514</v>
      </c>
      <c r="I26" s="888">
        <v>516</v>
      </c>
      <c r="J26" s="888">
        <v>520</v>
      </c>
      <c r="K26" s="888">
        <v>522</v>
      </c>
      <c r="L26" s="888">
        <v>520</v>
      </c>
      <c r="M26" s="889">
        <v>521</v>
      </c>
    </row>
    <row r="27" spans="1:13" ht="19.5" customHeight="1">
      <c r="A27" s="887" t="s">
        <v>569</v>
      </c>
      <c r="B27" s="888">
        <v>344</v>
      </c>
      <c r="C27" s="888">
        <v>346</v>
      </c>
      <c r="D27" s="888">
        <v>347</v>
      </c>
      <c r="E27" s="888">
        <v>347</v>
      </c>
      <c r="F27" s="888">
        <v>348</v>
      </c>
      <c r="G27" s="888">
        <v>348</v>
      </c>
      <c r="H27" s="888">
        <v>347</v>
      </c>
      <c r="I27" s="888">
        <v>349</v>
      </c>
      <c r="J27" s="888">
        <v>350</v>
      </c>
      <c r="K27" s="888">
        <v>350</v>
      </c>
      <c r="L27" s="888">
        <v>351</v>
      </c>
      <c r="M27" s="889">
        <v>352</v>
      </c>
    </row>
    <row r="28" spans="1:13" ht="19.5" customHeight="1">
      <c r="A28" s="887" t="s">
        <v>570</v>
      </c>
      <c r="B28" s="888">
        <v>1990</v>
      </c>
      <c r="C28" s="888">
        <v>1997</v>
      </c>
      <c r="D28" s="888">
        <v>2005</v>
      </c>
      <c r="E28" s="888">
        <v>2022</v>
      </c>
      <c r="F28" s="888">
        <v>2032</v>
      </c>
      <c r="G28" s="888">
        <v>2037</v>
      </c>
      <c r="H28" s="888">
        <v>2043</v>
      </c>
      <c r="I28" s="888">
        <v>2045</v>
      </c>
      <c r="J28" s="888">
        <v>2064</v>
      </c>
      <c r="K28" s="888">
        <v>2075</v>
      </c>
      <c r="L28" s="888">
        <v>2094</v>
      </c>
      <c r="M28" s="889">
        <v>2100</v>
      </c>
    </row>
    <row r="29" spans="1:13" ht="19.5" customHeight="1">
      <c r="A29" s="887" t="s">
        <v>571</v>
      </c>
      <c r="B29" s="888">
        <v>13</v>
      </c>
      <c r="C29" s="888">
        <v>13</v>
      </c>
      <c r="D29" s="888">
        <v>13</v>
      </c>
      <c r="E29" s="888">
        <v>13</v>
      </c>
      <c r="F29" s="888">
        <v>13</v>
      </c>
      <c r="G29" s="888">
        <v>13</v>
      </c>
      <c r="H29" s="888">
        <v>13</v>
      </c>
      <c r="I29" s="888">
        <v>13</v>
      </c>
      <c r="J29" s="888">
        <v>13</v>
      </c>
      <c r="K29" s="888">
        <v>13</v>
      </c>
      <c r="L29" s="888">
        <v>13</v>
      </c>
      <c r="M29" s="889">
        <v>13</v>
      </c>
    </row>
    <row r="30" spans="1:13" ht="19.5" customHeight="1">
      <c r="A30" s="887" t="s">
        <v>572</v>
      </c>
      <c r="B30" s="888">
        <v>12</v>
      </c>
      <c r="C30" s="888">
        <v>12</v>
      </c>
      <c r="D30" s="888">
        <v>12</v>
      </c>
      <c r="E30" s="888">
        <v>12</v>
      </c>
      <c r="F30" s="888">
        <v>12</v>
      </c>
      <c r="G30" s="888">
        <v>12</v>
      </c>
      <c r="H30" s="888">
        <v>12</v>
      </c>
      <c r="I30" s="888">
        <v>12</v>
      </c>
      <c r="J30" s="888">
        <v>12</v>
      </c>
      <c r="K30" s="888">
        <v>12</v>
      </c>
      <c r="L30" s="888">
        <v>12</v>
      </c>
      <c r="M30" s="889">
        <v>12</v>
      </c>
    </row>
    <row r="31" spans="1:13" ht="19.5" customHeight="1">
      <c r="A31" s="887" t="s">
        <v>573</v>
      </c>
      <c r="B31" s="888">
        <v>1</v>
      </c>
      <c r="C31" s="888">
        <v>1</v>
      </c>
      <c r="D31" s="888">
        <v>1</v>
      </c>
      <c r="E31" s="888">
        <v>1</v>
      </c>
      <c r="F31" s="888">
        <v>1</v>
      </c>
      <c r="G31" s="888">
        <v>1</v>
      </c>
      <c r="H31" s="888">
        <v>1</v>
      </c>
      <c r="I31" s="888">
        <v>1</v>
      </c>
      <c r="J31" s="888">
        <v>1</v>
      </c>
      <c r="K31" s="888">
        <v>1</v>
      </c>
      <c r="L31" s="888">
        <v>1</v>
      </c>
      <c r="M31" s="889">
        <v>1</v>
      </c>
    </row>
    <row r="32" spans="1:13" ht="19.5" customHeight="1">
      <c r="A32" s="887" t="s">
        <v>574</v>
      </c>
      <c r="B32" s="888">
        <v>34843</v>
      </c>
      <c r="C32" s="888">
        <v>34928</v>
      </c>
      <c r="D32" s="888">
        <v>35033</v>
      </c>
      <c r="E32" s="888">
        <v>35162</v>
      </c>
      <c r="F32" s="888">
        <v>35221</v>
      </c>
      <c r="G32" s="888">
        <v>35300</v>
      </c>
      <c r="H32" s="888">
        <v>35317</v>
      </c>
      <c r="I32" s="888">
        <v>35438</v>
      </c>
      <c r="J32" s="888">
        <v>35647</v>
      </c>
      <c r="K32" s="888">
        <v>35769</v>
      </c>
      <c r="L32" s="888">
        <v>35863</v>
      </c>
      <c r="M32" s="889">
        <v>36012</v>
      </c>
    </row>
    <row r="33" spans="1:13" ht="19.5" customHeight="1">
      <c r="A33" s="887" t="s">
        <v>575</v>
      </c>
      <c r="B33" s="888">
        <v>14244</v>
      </c>
      <c r="C33" s="888">
        <v>14286</v>
      </c>
      <c r="D33" s="888">
        <v>14315</v>
      </c>
      <c r="E33" s="888">
        <v>14375</v>
      </c>
      <c r="F33" s="888">
        <v>14388</v>
      </c>
      <c r="G33" s="888">
        <v>14398</v>
      </c>
      <c r="H33" s="888">
        <v>14422</v>
      </c>
      <c r="I33" s="888">
        <v>14440</v>
      </c>
      <c r="J33" s="888">
        <v>14444</v>
      </c>
      <c r="K33" s="888">
        <v>14440</v>
      </c>
      <c r="L33" s="888">
        <v>14454</v>
      </c>
      <c r="M33" s="889">
        <v>14478</v>
      </c>
    </row>
    <row r="34" spans="1:13" ht="19.5" customHeight="1">
      <c r="A34" s="887" t="s">
        <v>576</v>
      </c>
      <c r="B34" s="888">
        <v>10583</v>
      </c>
      <c r="C34" s="888">
        <v>10610</v>
      </c>
      <c r="D34" s="888">
        <v>10630</v>
      </c>
      <c r="E34" s="888">
        <v>10672</v>
      </c>
      <c r="F34" s="888">
        <v>10688</v>
      </c>
      <c r="G34" s="888">
        <v>10694</v>
      </c>
      <c r="H34" s="888">
        <v>10716</v>
      </c>
      <c r="I34" s="888">
        <v>10727</v>
      </c>
      <c r="J34" s="888">
        <v>10719</v>
      </c>
      <c r="K34" s="888">
        <v>10712</v>
      </c>
      <c r="L34" s="888">
        <v>10726</v>
      </c>
      <c r="M34" s="889">
        <v>10751</v>
      </c>
    </row>
    <row r="35" spans="1:13" ht="19.5" customHeight="1">
      <c r="A35" s="887" t="s">
        <v>577</v>
      </c>
      <c r="B35" s="888">
        <v>3661</v>
      </c>
      <c r="C35" s="888">
        <v>3676</v>
      </c>
      <c r="D35" s="888">
        <v>3685</v>
      </c>
      <c r="E35" s="888">
        <v>3703</v>
      </c>
      <c r="F35" s="888">
        <v>3700</v>
      </c>
      <c r="G35" s="888">
        <v>3704</v>
      </c>
      <c r="H35" s="888">
        <v>3706</v>
      </c>
      <c r="I35" s="888">
        <v>3713</v>
      </c>
      <c r="J35" s="888">
        <v>3725</v>
      </c>
      <c r="K35" s="888">
        <v>3728</v>
      </c>
      <c r="L35" s="888">
        <v>3728</v>
      </c>
      <c r="M35" s="889">
        <v>3727</v>
      </c>
    </row>
    <row r="36" spans="1:13" ht="19.5" customHeight="1">
      <c r="A36" s="887" t="s">
        <v>578</v>
      </c>
      <c r="B36" s="888">
        <v>7758</v>
      </c>
      <c r="C36" s="888">
        <v>7780</v>
      </c>
      <c r="D36" s="888">
        <v>7814</v>
      </c>
      <c r="E36" s="888">
        <v>7841</v>
      </c>
      <c r="F36" s="888">
        <v>7851</v>
      </c>
      <c r="G36" s="888">
        <v>7873</v>
      </c>
      <c r="H36" s="888">
        <v>7873</v>
      </c>
      <c r="I36" s="888">
        <v>7911</v>
      </c>
      <c r="J36" s="888">
        <v>7948</v>
      </c>
      <c r="K36" s="888">
        <v>7963</v>
      </c>
      <c r="L36" s="888">
        <v>8000</v>
      </c>
      <c r="M36" s="889">
        <v>8018</v>
      </c>
    </row>
    <row r="37" spans="1:13" ht="19.5" customHeight="1">
      <c r="A37" s="887" t="s">
        <v>579</v>
      </c>
      <c r="B37" s="888">
        <v>42477</v>
      </c>
      <c r="C37" s="888">
        <v>42570</v>
      </c>
      <c r="D37" s="888">
        <v>42684</v>
      </c>
      <c r="E37" s="888">
        <v>42829</v>
      </c>
      <c r="F37" s="888">
        <v>42901</v>
      </c>
      <c r="G37" s="888">
        <v>42991</v>
      </c>
      <c r="H37" s="888">
        <v>42915</v>
      </c>
      <c r="I37" s="888">
        <v>43015</v>
      </c>
      <c r="J37" s="888">
        <v>43176</v>
      </c>
      <c r="K37" s="888">
        <v>43334</v>
      </c>
      <c r="L37" s="888">
        <v>43442</v>
      </c>
      <c r="M37" s="889">
        <v>43643</v>
      </c>
    </row>
    <row r="38" spans="1:13" ht="19.5" customHeight="1">
      <c r="A38" s="887" t="s">
        <v>580</v>
      </c>
      <c r="B38" s="888">
        <v>16940</v>
      </c>
      <c r="C38" s="888">
        <v>16992</v>
      </c>
      <c r="D38" s="888">
        <v>17033</v>
      </c>
      <c r="E38" s="888">
        <v>17086</v>
      </c>
      <c r="F38" s="888">
        <v>17105</v>
      </c>
      <c r="G38" s="888">
        <v>17124</v>
      </c>
      <c r="H38" s="888">
        <v>17140</v>
      </c>
      <c r="I38" s="888">
        <v>17113</v>
      </c>
      <c r="J38" s="888">
        <v>17107</v>
      </c>
      <c r="K38" s="888">
        <v>17082</v>
      </c>
      <c r="L38" s="888">
        <v>17099</v>
      </c>
      <c r="M38" s="889">
        <v>17126</v>
      </c>
    </row>
    <row r="39" spans="1:13" ht="19.5" customHeight="1">
      <c r="A39" s="887" t="s">
        <v>581</v>
      </c>
      <c r="B39" s="888">
        <v>12668</v>
      </c>
      <c r="C39" s="888">
        <v>12699</v>
      </c>
      <c r="D39" s="888">
        <v>12724</v>
      </c>
      <c r="E39" s="888">
        <v>12763</v>
      </c>
      <c r="F39" s="888">
        <v>12780</v>
      </c>
      <c r="G39" s="888">
        <v>12792</v>
      </c>
      <c r="H39" s="888">
        <v>12808</v>
      </c>
      <c r="I39" s="888">
        <v>12785</v>
      </c>
      <c r="J39" s="888">
        <v>12764</v>
      </c>
      <c r="K39" s="888">
        <v>12743</v>
      </c>
      <c r="L39" s="888">
        <v>12766</v>
      </c>
      <c r="M39" s="889">
        <v>12796</v>
      </c>
    </row>
    <row r="40" spans="1:13" ht="19.5" customHeight="1">
      <c r="A40" s="887" t="s">
        <v>582</v>
      </c>
      <c r="B40" s="888">
        <v>4272</v>
      </c>
      <c r="C40" s="888">
        <v>4293</v>
      </c>
      <c r="D40" s="888">
        <v>4309</v>
      </c>
      <c r="E40" s="888">
        <v>4323</v>
      </c>
      <c r="F40" s="888">
        <v>4325</v>
      </c>
      <c r="G40" s="888">
        <v>4332</v>
      </c>
      <c r="H40" s="888">
        <v>4332</v>
      </c>
      <c r="I40" s="888">
        <v>4328</v>
      </c>
      <c r="J40" s="888">
        <v>4343</v>
      </c>
      <c r="K40" s="888">
        <v>4339</v>
      </c>
      <c r="L40" s="888">
        <v>4333</v>
      </c>
      <c r="M40" s="889">
        <v>4330</v>
      </c>
    </row>
    <row r="41" spans="1:13" ht="19.5" customHeight="1">
      <c r="A41" s="887" t="s">
        <v>583</v>
      </c>
      <c r="B41" s="888">
        <v>10286</v>
      </c>
      <c r="C41" s="888">
        <v>10311</v>
      </c>
      <c r="D41" s="888">
        <v>10350</v>
      </c>
      <c r="E41" s="888">
        <v>10378</v>
      </c>
      <c r="F41" s="888">
        <v>10388</v>
      </c>
      <c r="G41" s="888">
        <v>10413</v>
      </c>
      <c r="H41" s="888">
        <v>10405</v>
      </c>
      <c r="I41" s="888">
        <v>10448</v>
      </c>
      <c r="J41" s="888">
        <v>10497</v>
      </c>
      <c r="K41" s="888">
        <v>10525</v>
      </c>
      <c r="L41" s="888">
        <v>10560</v>
      </c>
      <c r="M41" s="889">
        <v>10591</v>
      </c>
    </row>
    <row r="42" spans="1:13" ht="19.5" customHeight="1">
      <c r="A42" s="887" t="s">
        <v>584</v>
      </c>
      <c r="B42" s="888">
        <v>1126</v>
      </c>
      <c r="C42" s="888">
        <v>1132</v>
      </c>
      <c r="D42" s="888">
        <v>1132</v>
      </c>
      <c r="E42" s="888">
        <v>1135</v>
      </c>
      <c r="F42" s="888">
        <v>1135</v>
      </c>
      <c r="G42" s="888">
        <v>1135</v>
      </c>
      <c r="H42" s="888">
        <v>1140</v>
      </c>
      <c r="I42" s="888">
        <v>1144</v>
      </c>
      <c r="J42" s="888">
        <v>1154</v>
      </c>
      <c r="K42" s="888">
        <v>1158</v>
      </c>
      <c r="L42" s="888">
        <v>1169</v>
      </c>
      <c r="M42" s="889">
        <v>1170</v>
      </c>
    </row>
    <row r="43" spans="1:13" ht="19.5" customHeight="1">
      <c r="A43" s="887" t="s">
        <v>585</v>
      </c>
      <c r="B43" s="888">
        <v>14</v>
      </c>
      <c r="C43" s="888">
        <v>15</v>
      </c>
      <c r="D43" s="888">
        <v>15</v>
      </c>
      <c r="E43" s="888">
        <v>15</v>
      </c>
      <c r="F43" s="888">
        <v>15</v>
      </c>
      <c r="G43" s="888">
        <v>15</v>
      </c>
      <c r="H43" s="888">
        <v>15</v>
      </c>
      <c r="I43" s="888">
        <v>15</v>
      </c>
      <c r="J43" s="888">
        <v>15</v>
      </c>
      <c r="K43" s="888">
        <v>15</v>
      </c>
      <c r="L43" s="888">
        <v>15</v>
      </c>
      <c r="M43" s="889">
        <v>15</v>
      </c>
    </row>
    <row r="44" spans="1:13" ht="19.5" customHeight="1">
      <c r="A44" s="887" t="s">
        <v>586</v>
      </c>
      <c r="B44" s="888">
        <v>9</v>
      </c>
      <c r="C44" s="888">
        <v>10</v>
      </c>
      <c r="D44" s="888">
        <v>10</v>
      </c>
      <c r="E44" s="888">
        <v>10</v>
      </c>
      <c r="F44" s="888">
        <v>10</v>
      </c>
      <c r="G44" s="888">
        <v>10</v>
      </c>
      <c r="H44" s="888">
        <v>10</v>
      </c>
      <c r="I44" s="888">
        <v>10</v>
      </c>
      <c r="J44" s="888">
        <v>10</v>
      </c>
      <c r="K44" s="888">
        <v>10</v>
      </c>
      <c r="L44" s="888">
        <v>10</v>
      </c>
      <c r="M44" s="889">
        <v>10</v>
      </c>
    </row>
    <row r="45" spans="1:13" ht="19.5" customHeight="1">
      <c r="A45" s="887" t="s">
        <v>587</v>
      </c>
      <c r="B45" s="888">
        <v>5</v>
      </c>
      <c r="C45" s="888">
        <v>5</v>
      </c>
      <c r="D45" s="888">
        <v>5</v>
      </c>
      <c r="E45" s="888">
        <v>5</v>
      </c>
      <c r="F45" s="888">
        <v>5</v>
      </c>
      <c r="G45" s="888">
        <v>5</v>
      </c>
      <c r="H45" s="888">
        <v>5</v>
      </c>
      <c r="I45" s="888">
        <v>5</v>
      </c>
      <c r="J45" s="888">
        <v>5</v>
      </c>
      <c r="K45" s="888">
        <v>5</v>
      </c>
      <c r="L45" s="888">
        <v>5</v>
      </c>
      <c r="M45" s="889">
        <v>5</v>
      </c>
    </row>
    <row r="46" spans="1:13" ht="19.5" customHeight="1">
      <c r="A46" s="887" t="s">
        <v>588</v>
      </c>
      <c r="B46" s="888">
        <v>1682</v>
      </c>
      <c r="C46" s="888">
        <v>1695</v>
      </c>
      <c r="D46" s="888">
        <v>1699</v>
      </c>
      <c r="E46" s="888">
        <v>1700</v>
      </c>
      <c r="F46" s="888">
        <v>1698</v>
      </c>
      <c r="G46" s="888">
        <v>1697</v>
      </c>
      <c r="H46" s="888">
        <v>1691</v>
      </c>
      <c r="I46" s="888">
        <v>1681</v>
      </c>
      <c r="J46" s="888">
        <v>1695</v>
      </c>
      <c r="K46" s="888">
        <v>1697</v>
      </c>
      <c r="L46" s="888">
        <v>1722</v>
      </c>
      <c r="M46" s="889">
        <v>1731</v>
      </c>
    </row>
    <row r="47" spans="1:13" ht="19.5" customHeight="1">
      <c r="A47" s="887" t="s">
        <v>589</v>
      </c>
      <c r="B47" s="888">
        <v>30</v>
      </c>
      <c r="C47" s="888">
        <v>32</v>
      </c>
      <c r="D47" s="888">
        <v>33</v>
      </c>
      <c r="E47" s="888">
        <v>33</v>
      </c>
      <c r="F47" s="888">
        <v>33</v>
      </c>
      <c r="G47" s="888">
        <v>33</v>
      </c>
      <c r="H47" s="888">
        <v>33</v>
      </c>
      <c r="I47" s="888">
        <v>33</v>
      </c>
      <c r="J47" s="888">
        <v>32</v>
      </c>
      <c r="K47" s="888">
        <v>32</v>
      </c>
      <c r="L47" s="888">
        <v>32</v>
      </c>
      <c r="M47" s="889">
        <v>32</v>
      </c>
    </row>
    <row r="48" spans="1:13" ht="19.5" customHeight="1">
      <c r="A48" s="887" t="s">
        <v>590</v>
      </c>
      <c r="B48" s="888">
        <v>18</v>
      </c>
      <c r="C48" s="888">
        <v>20</v>
      </c>
      <c r="D48" s="888">
        <v>21</v>
      </c>
      <c r="E48" s="888">
        <v>21</v>
      </c>
      <c r="F48" s="888">
        <v>21</v>
      </c>
      <c r="G48" s="888">
        <v>21</v>
      </c>
      <c r="H48" s="888">
        <v>21</v>
      </c>
      <c r="I48" s="888">
        <v>21</v>
      </c>
      <c r="J48" s="888">
        <v>20</v>
      </c>
      <c r="K48" s="888">
        <v>20</v>
      </c>
      <c r="L48" s="888">
        <v>20</v>
      </c>
      <c r="M48" s="889">
        <v>20</v>
      </c>
    </row>
    <row r="49" spans="1:13" ht="19.5" customHeight="1" thickBot="1">
      <c r="A49" s="839" t="s">
        <v>591</v>
      </c>
      <c r="B49" s="840">
        <v>12</v>
      </c>
      <c r="C49" s="840">
        <v>12</v>
      </c>
      <c r="D49" s="840">
        <v>12</v>
      </c>
      <c r="E49" s="840">
        <v>12</v>
      </c>
      <c r="F49" s="840">
        <v>12</v>
      </c>
      <c r="G49" s="840">
        <v>12</v>
      </c>
      <c r="H49" s="840">
        <v>12</v>
      </c>
      <c r="I49" s="840">
        <v>12</v>
      </c>
      <c r="J49" s="840">
        <v>12</v>
      </c>
      <c r="K49" s="840">
        <v>12</v>
      </c>
      <c r="L49" s="840">
        <v>12</v>
      </c>
      <c r="M49" s="841">
        <v>12</v>
      </c>
    </row>
    <row r="50" spans="1:13" ht="15.75" customHeight="1" thickTop="1">
      <c r="A50" s="1259"/>
      <c r="B50" s="1259"/>
      <c r="C50" s="1259"/>
      <c r="D50" s="1259"/>
      <c r="E50" s="1259"/>
      <c r="F50" s="1259"/>
      <c r="G50" s="1259"/>
      <c r="H50" s="1259"/>
      <c r="I50" s="1259"/>
      <c r="J50" s="1259"/>
      <c r="K50" s="1259"/>
      <c r="L50" s="1259"/>
      <c r="M50" s="1259"/>
    </row>
    <row r="51" spans="1:15" ht="12.75">
      <c r="A51" s="1003" t="s">
        <v>473</v>
      </c>
      <c r="B51" s="1003"/>
      <c r="C51" s="1003"/>
      <c r="D51" s="1003"/>
      <c r="E51" s="1003"/>
      <c r="F51" s="616"/>
      <c r="G51" s="616"/>
      <c r="H51" s="616"/>
      <c r="I51" s="51"/>
      <c r="J51" s="51"/>
      <c r="K51" s="51"/>
      <c r="L51" s="51"/>
      <c r="M51" s="51"/>
      <c r="N51" s="51"/>
      <c r="O51" s="51"/>
    </row>
    <row r="52" spans="1:15" ht="12.75">
      <c r="A52" s="1002" t="s">
        <v>421</v>
      </c>
      <c r="B52" s="1002"/>
      <c r="C52" s="1002"/>
      <c r="D52" s="1002"/>
      <c r="E52" s="1002"/>
      <c r="F52" s="1002"/>
      <c r="G52" s="44"/>
      <c r="H52" s="44"/>
      <c r="I52" s="621"/>
      <c r="J52" s="621"/>
      <c r="K52" s="621"/>
      <c r="L52" s="621"/>
      <c r="M52" s="621"/>
      <c r="N52" s="621"/>
      <c r="O52" s="621"/>
    </row>
    <row r="53" spans="1:8" ht="12.75">
      <c r="A53" s="1041" t="s">
        <v>350</v>
      </c>
      <c r="B53" s="1041"/>
      <c r="C53" s="1041"/>
      <c r="D53" s="1041"/>
      <c r="E53" s="1041"/>
      <c r="F53" s="52"/>
      <c r="G53" s="52"/>
      <c r="H53" s="52"/>
    </row>
    <row r="54" ht="12.75"/>
    <row r="55" spans="1:15" ht="12.75">
      <c r="A55" s="45"/>
      <c r="B55" s="45"/>
      <c r="C55" s="45"/>
      <c r="D55" s="46"/>
      <c r="E55" s="1008" t="s">
        <v>36</v>
      </c>
      <c r="F55" s="1008"/>
      <c r="G55" s="217"/>
      <c r="H55" s="217"/>
      <c r="I55" s="45"/>
      <c r="J55" s="53"/>
      <c r="K55" s="53"/>
      <c r="L55" s="53"/>
      <c r="M55" s="45"/>
      <c r="N55" s="45"/>
      <c r="O55" s="45"/>
    </row>
    <row r="56" ht="12.75"/>
    <row r="57" ht="12.75"/>
    <row r="61" ht="12.75">
      <c r="A61" s="68"/>
    </row>
    <row r="62" s="57" customFormat="1" ht="12.75">
      <c r="A62" s="78"/>
    </row>
    <row r="63" s="57" customFormat="1" ht="12.75"/>
  </sheetData>
  <sheetProtection/>
  <mergeCells count="7">
    <mergeCell ref="A2:M2"/>
    <mergeCell ref="A3:M3"/>
    <mergeCell ref="A51:E51"/>
    <mergeCell ref="A52:F52"/>
    <mergeCell ref="A53:E53"/>
    <mergeCell ref="E55:F55"/>
    <mergeCell ref="A50:M50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82.140625" style="67" bestFit="1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3" t="s">
        <v>3</v>
      </c>
      <c r="M1" s="842" t="s">
        <v>4</v>
      </c>
    </row>
    <row r="2" spans="1:13" s="67" customFormat="1" ht="24" customHeight="1" thickBot="1" thickTop="1">
      <c r="A2" s="1263" t="s">
        <v>566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5"/>
    </row>
    <row r="3" spans="1:13" ht="38.25" customHeight="1" thickBot="1">
      <c r="A3" s="1260" t="s">
        <v>558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2"/>
    </row>
    <row r="4" spans="1:13" s="69" customFormat="1" ht="36" customHeight="1" thickBot="1">
      <c r="A4" s="836"/>
      <c r="B4" s="623" t="s">
        <v>422</v>
      </c>
      <c r="C4" s="623" t="s">
        <v>423</v>
      </c>
      <c r="D4" s="623" t="s">
        <v>424</v>
      </c>
      <c r="E4" s="624" t="s">
        <v>425</v>
      </c>
      <c r="F4" s="624" t="s">
        <v>426</v>
      </c>
      <c r="G4" s="624" t="s">
        <v>427</v>
      </c>
      <c r="H4" s="624" t="s">
        <v>428</v>
      </c>
      <c r="I4" s="624" t="s">
        <v>429</v>
      </c>
      <c r="J4" s="623" t="s">
        <v>430</v>
      </c>
      <c r="K4" s="624" t="s">
        <v>431</v>
      </c>
      <c r="L4" s="624" t="s">
        <v>432</v>
      </c>
      <c r="M4" s="651" t="s">
        <v>433</v>
      </c>
    </row>
    <row r="5" spans="1:13" s="67" customFormat="1" ht="19.5" customHeight="1">
      <c r="A5" s="837" t="s">
        <v>453</v>
      </c>
      <c r="B5" s="282">
        <v>221394</v>
      </c>
      <c r="C5" s="282">
        <v>222046</v>
      </c>
      <c r="D5" s="282">
        <v>222703</v>
      </c>
      <c r="E5" s="282">
        <v>226902</v>
      </c>
      <c r="F5" s="282">
        <v>237139</v>
      </c>
      <c r="G5" s="282">
        <v>248605</v>
      </c>
      <c r="H5" s="282">
        <v>252433</v>
      </c>
      <c r="I5" s="282">
        <v>255454</v>
      </c>
      <c r="J5" s="282">
        <v>257035</v>
      </c>
      <c r="K5" s="282">
        <v>259224</v>
      </c>
      <c r="L5" s="282">
        <v>260378</v>
      </c>
      <c r="M5" s="653">
        <v>262029</v>
      </c>
    </row>
    <row r="6" spans="1:13" s="67" customFormat="1" ht="19.5" customHeight="1">
      <c r="A6" s="838" t="s">
        <v>454</v>
      </c>
      <c r="B6" s="284">
        <v>234836</v>
      </c>
      <c r="C6" s="284">
        <v>235511</v>
      </c>
      <c r="D6" s="284">
        <v>236180</v>
      </c>
      <c r="E6" s="284">
        <v>240408</v>
      </c>
      <c r="F6" s="284">
        <v>250676</v>
      </c>
      <c r="G6" s="284">
        <v>262122</v>
      </c>
      <c r="H6" s="284">
        <v>265837</v>
      </c>
      <c r="I6" s="284">
        <v>268827</v>
      </c>
      <c r="J6" s="284">
        <v>270377</v>
      </c>
      <c r="K6" s="284">
        <v>272559</v>
      </c>
      <c r="L6" s="284">
        <v>273736</v>
      </c>
      <c r="M6" s="655">
        <v>275485</v>
      </c>
    </row>
    <row r="7" spans="1:13" ht="19.5" customHeight="1">
      <c r="A7" s="838" t="s">
        <v>455</v>
      </c>
      <c r="B7" s="284">
        <v>149909</v>
      </c>
      <c r="C7" s="284">
        <v>150478</v>
      </c>
      <c r="D7" s="284">
        <v>150828</v>
      </c>
      <c r="E7" s="284">
        <v>154376</v>
      </c>
      <c r="F7" s="284">
        <v>163400</v>
      </c>
      <c r="G7" s="284">
        <v>173828</v>
      </c>
      <c r="H7" s="284">
        <v>177404</v>
      </c>
      <c r="I7" s="284">
        <v>179582</v>
      </c>
      <c r="J7" s="284">
        <v>180764</v>
      </c>
      <c r="K7" s="284">
        <v>182765</v>
      </c>
      <c r="L7" s="284">
        <v>183833</v>
      </c>
      <c r="M7" s="655">
        <v>185365</v>
      </c>
    </row>
    <row r="8" spans="1:13" ht="19.5" customHeight="1">
      <c r="A8" s="838" t="s">
        <v>456</v>
      </c>
      <c r="B8" s="284">
        <v>39634</v>
      </c>
      <c r="C8" s="284">
        <v>39641</v>
      </c>
      <c r="D8" s="284">
        <v>39626</v>
      </c>
      <c r="E8" s="284">
        <v>40010</v>
      </c>
      <c r="F8" s="284">
        <v>40969</v>
      </c>
      <c r="G8" s="284">
        <v>41948</v>
      </c>
      <c r="H8" s="284">
        <v>42195</v>
      </c>
      <c r="I8" s="284">
        <v>42547</v>
      </c>
      <c r="J8" s="284">
        <v>42583</v>
      </c>
      <c r="K8" s="284">
        <v>42708</v>
      </c>
      <c r="L8" s="284">
        <v>42766</v>
      </c>
      <c r="M8" s="655">
        <v>42886</v>
      </c>
    </row>
    <row r="9" spans="1:13" ht="19.5" customHeight="1">
      <c r="A9" s="838" t="s">
        <v>457</v>
      </c>
      <c r="B9" s="284">
        <v>30472</v>
      </c>
      <c r="C9" s="284">
        <v>30471</v>
      </c>
      <c r="D9" s="284">
        <v>30447</v>
      </c>
      <c r="E9" s="284">
        <v>30793</v>
      </c>
      <c r="F9" s="284">
        <v>31612</v>
      </c>
      <c r="G9" s="284">
        <v>32450</v>
      </c>
      <c r="H9" s="284">
        <v>32665</v>
      </c>
      <c r="I9" s="284">
        <v>32895</v>
      </c>
      <c r="J9" s="284">
        <v>32925</v>
      </c>
      <c r="K9" s="284">
        <v>33009</v>
      </c>
      <c r="L9" s="284">
        <v>33057</v>
      </c>
      <c r="M9" s="655">
        <v>33138</v>
      </c>
    </row>
    <row r="10" spans="1:13" ht="19.5" customHeight="1">
      <c r="A10" s="838" t="s">
        <v>458</v>
      </c>
      <c r="B10" s="284">
        <v>9162</v>
      </c>
      <c r="C10" s="284">
        <v>9170</v>
      </c>
      <c r="D10" s="284">
        <v>9179</v>
      </c>
      <c r="E10" s="284">
        <v>9217</v>
      </c>
      <c r="F10" s="284">
        <v>9357</v>
      </c>
      <c r="G10" s="284">
        <v>9498</v>
      </c>
      <c r="H10" s="284">
        <v>9530</v>
      </c>
      <c r="I10" s="284">
        <v>9652</v>
      </c>
      <c r="J10" s="284">
        <v>9658</v>
      </c>
      <c r="K10" s="284">
        <v>9699</v>
      </c>
      <c r="L10" s="284">
        <v>9709</v>
      </c>
      <c r="M10" s="655">
        <v>9748</v>
      </c>
    </row>
    <row r="11" spans="1:13" ht="19.5" customHeight="1">
      <c r="A11" s="838" t="s">
        <v>459</v>
      </c>
      <c r="B11" s="284">
        <v>31851</v>
      </c>
      <c r="C11" s="284">
        <v>31927</v>
      </c>
      <c r="D11" s="284">
        <v>32249</v>
      </c>
      <c r="E11" s="284">
        <v>32516</v>
      </c>
      <c r="F11" s="284">
        <v>32770</v>
      </c>
      <c r="G11" s="284">
        <v>32829</v>
      </c>
      <c r="H11" s="284">
        <v>32834</v>
      </c>
      <c r="I11" s="284">
        <v>33325</v>
      </c>
      <c r="J11" s="284">
        <v>33688</v>
      </c>
      <c r="K11" s="284">
        <v>33751</v>
      </c>
      <c r="L11" s="284">
        <v>33779</v>
      </c>
      <c r="M11" s="655">
        <v>33778</v>
      </c>
    </row>
    <row r="12" spans="1:13" ht="19.5" customHeight="1">
      <c r="A12" s="838" t="s">
        <v>460</v>
      </c>
      <c r="B12" s="284">
        <v>158119</v>
      </c>
      <c r="C12" s="284">
        <v>158687</v>
      </c>
      <c r="D12" s="284">
        <v>159045</v>
      </c>
      <c r="E12" s="284">
        <v>162642</v>
      </c>
      <c r="F12" s="284">
        <v>171685</v>
      </c>
      <c r="G12" s="284">
        <v>182064</v>
      </c>
      <c r="H12" s="284">
        <v>185563</v>
      </c>
      <c r="I12" s="284">
        <v>187716</v>
      </c>
      <c r="J12" s="284">
        <v>188899</v>
      </c>
      <c r="K12" s="284">
        <v>190870</v>
      </c>
      <c r="L12" s="284">
        <v>191929</v>
      </c>
      <c r="M12" s="655">
        <v>193528</v>
      </c>
    </row>
    <row r="13" spans="1:13" ht="19.5" customHeight="1">
      <c r="A13" s="838" t="s">
        <v>461</v>
      </c>
      <c r="B13" s="284">
        <v>42291</v>
      </c>
      <c r="C13" s="284">
        <v>42313</v>
      </c>
      <c r="D13" s="284">
        <v>42283</v>
      </c>
      <c r="E13" s="284">
        <v>42645</v>
      </c>
      <c r="F13" s="284">
        <v>43627</v>
      </c>
      <c r="G13" s="284">
        <v>44638</v>
      </c>
      <c r="H13" s="284">
        <v>44854</v>
      </c>
      <c r="I13" s="284">
        <v>45227</v>
      </c>
      <c r="J13" s="284">
        <v>45235</v>
      </c>
      <c r="K13" s="284">
        <v>45370</v>
      </c>
      <c r="L13" s="284">
        <v>45436</v>
      </c>
      <c r="M13" s="655">
        <v>45574</v>
      </c>
    </row>
    <row r="14" spans="1:13" ht="19.5" customHeight="1">
      <c r="A14" s="838" t="s">
        <v>462</v>
      </c>
      <c r="B14" s="284">
        <v>32529</v>
      </c>
      <c r="C14" s="284">
        <v>32536</v>
      </c>
      <c r="D14" s="284">
        <v>32494</v>
      </c>
      <c r="E14" s="284">
        <v>32819</v>
      </c>
      <c r="F14" s="284">
        <v>33660</v>
      </c>
      <c r="G14" s="284">
        <v>34516</v>
      </c>
      <c r="H14" s="284">
        <v>34712</v>
      </c>
      <c r="I14" s="284">
        <v>34954</v>
      </c>
      <c r="J14" s="284">
        <v>34963</v>
      </c>
      <c r="K14" s="284">
        <v>35055</v>
      </c>
      <c r="L14" s="284">
        <v>35096</v>
      </c>
      <c r="M14" s="655">
        <v>35192</v>
      </c>
    </row>
    <row r="15" spans="1:13" ht="19.5" customHeight="1">
      <c r="A15" s="838" t="s">
        <v>463</v>
      </c>
      <c r="B15" s="284">
        <v>9762</v>
      </c>
      <c r="C15" s="284">
        <v>9777</v>
      </c>
      <c r="D15" s="284">
        <v>9789</v>
      </c>
      <c r="E15" s="284">
        <v>9826</v>
      </c>
      <c r="F15" s="284">
        <v>9967</v>
      </c>
      <c r="G15" s="284">
        <v>10122</v>
      </c>
      <c r="H15" s="284">
        <v>10142</v>
      </c>
      <c r="I15" s="284">
        <v>10273</v>
      </c>
      <c r="J15" s="284">
        <v>10272</v>
      </c>
      <c r="K15" s="284">
        <v>10315</v>
      </c>
      <c r="L15" s="284">
        <v>10340</v>
      </c>
      <c r="M15" s="655">
        <v>10382</v>
      </c>
    </row>
    <row r="16" spans="1:13" ht="19.5" customHeight="1">
      <c r="A16" s="838" t="s">
        <v>464</v>
      </c>
      <c r="B16" s="284">
        <v>34426</v>
      </c>
      <c r="C16" s="284">
        <v>34511</v>
      </c>
      <c r="D16" s="284">
        <v>34852</v>
      </c>
      <c r="E16" s="284">
        <v>35121</v>
      </c>
      <c r="F16" s="284">
        <v>35364</v>
      </c>
      <c r="G16" s="284">
        <v>35420</v>
      </c>
      <c r="H16" s="284">
        <v>35420</v>
      </c>
      <c r="I16" s="284">
        <v>35884</v>
      </c>
      <c r="J16" s="284">
        <v>36243</v>
      </c>
      <c r="K16" s="284">
        <v>36319</v>
      </c>
      <c r="L16" s="284">
        <v>36371</v>
      </c>
      <c r="M16" s="655">
        <v>36383</v>
      </c>
    </row>
    <row r="17" spans="1:13" ht="19.5" customHeight="1">
      <c r="A17" s="838" t="s">
        <v>465</v>
      </c>
      <c r="B17" s="284">
        <v>108964</v>
      </c>
      <c r="C17" s="284">
        <v>109384</v>
      </c>
      <c r="D17" s="284">
        <v>109623</v>
      </c>
      <c r="E17" s="284">
        <v>113014</v>
      </c>
      <c r="F17" s="284">
        <v>121942</v>
      </c>
      <c r="G17" s="284">
        <v>132448</v>
      </c>
      <c r="H17" s="284">
        <v>135771</v>
      </c>
      <c r="I17" s="284">
        <v>137786</v>
      </c>
      <c r="J17" s="284">
        <v>138847</v>
      </c>
      <c r="K17" s="284">
        <v>140560</v>
      </c>
      <c r="L17" s="284">
        <v>141567</v>
      </c>
      <c r="M17" s="655">
        <v>142898</v>
      </c>
    </row>
    <row r="18" spans="1:13" ht="19.5" customHeight="1">
      <c r="A18" s="838" t="s">
        <v>466</v>
      </c>
      <c r="B18" s="284">
        <v>24732</v>
      </c>
      <c r="C18" s="284">
        <v>24720</v>
      </c>
      <c r="D18" s="284">
        <v>24698</v>
      </c>
      <c r="E18" s="284">
        <v>25106</v>
      </c>
      <c r="F18" s="284">
        <v>26025</v>
      </c>
      <c r="G18" s="284">
        <v>26935</v>
      </c>
      <c r="H18" s="284">
        <v>27186</v>
      </c>
      <c r="I18" s="284">
        <v>27360</v>
      </c>
      <c r="J18" s="284">
        <v>27391</v>
      </c>
      <c r="K18" s="284">
        <v>27464</v>
      </c>
      <c r="L18" s="284">
        <v>27500</v>
      </c>
      <c r="M18" s="655">
        <v>27556</v>
      </c>
    </row>
    <row r="19" spans="1:13" ht="19.5" customHeight="1">
      <c r="A19" s="838" t="s">
        <v>467</v>
      </c>
      <c r="B19" s="284">
        <v>19401</v>
      </c>
      <c r="C19" s="284">
        <v>19379</v>
      </c>
      <c r="D19" s="284">
        <v>19354</v>
      </c>
      <c r="E19" s="284">
        <v>19715</v>
      </c>
      <c r="F19" s="284">
        <v>20499</v>
      </c>
      <c r="G19" s="284">
        <v>21295</v>
      </c>
      <c r="H19" s="284">
        <v>21509</v>
      </c>
      <c r="I19" s="284">
        <v>21638</v>
      </c>
      <c r="J19" s="284">
        <v>21667</v>
      </c>
      <c r="K19" s="284">
        <v>21713</v>
      </c>
      <c r="L19" s="284">
        <v>21750</v>
      </c>
      <c r="M19" s="655">
        <v>21793</v>
      </c>
    </row>
    <row r="20" spans="1:13" ht="19.5" customHeight="1">
      <c r="A20" s="838" t="s">
        <v>468</v>
      </c>
      <c r="B20" s="284">
        <v>5331</v>
      </c>
      <c r="C20" s="284">
        <v>5341</v>
      </c>
      <c r="D20" s="284">
        <v>5344</v>
      </c>
      <c r="E20" s="284">
        <v>5391</v>
      </c>
      <c r="F20" s="284">
        <v>5526</v>
      </c>
      <c r="G20" s="284">
        <v>5640</v>
      </c>
      <c r="H20" s="284">
        <v>5677</v>
      </c>
      <c r="I20" s="284">
        <v>5722</v>
      </c>
      <c r="J20" s="284">
        <v>5724</v>
      </c>
      <c r="K20" s="284">
        <v>5751</v>
      </c>
      <c r="L20" s="284">
        <v>5750</v>
      </c>
      <c r="M20" s="655">
        <v>5763</v>
      </c>
    </row>
    <row r="21" spans="1:13" ht="19.5" customHeight="1">
      <c r="A21" s="838" t="s">
        <v>469</v>
      </c>
      <c r="B21" s="284">
        <v>22947</v>
      </c>
      <c r="C21" s="284">
        <v>22988</v>
      </c>
      <c r="D21" s="284">
        <v>23265</v>
      </c>
      <c r="E21" s="284">
        <v>23508</v>
      </c>
      <c r="F21" s="284">
        <v>23734</v>
      </c>
      <c r="G21" s="284">
        <v>23757</v>
      </c>
      <c r="H21" s="284">
        <v>23741</v>
      </c>
      <c r="I21" s="284">
        <v>24231</v>
      </c>
      <c r="J21" s="284">
        <v>24502</v>
      </c>
      <c r="K21" s="284">
        <v>24537</v>
      </c>
      <c r="L21" s="284">
        <v>24546</v>
      </c>
      <c r="M21" s="655">
        <v>24529</v>
      </c>
    </row>
    <row r="22" spans="1:13" ht="19.5" customHeight="1">
      <c r="A22" s="838" t="s">
        <v>470</v>
      </c>
      <c r="B22" s="284">
        <v>1549</v>
      </c>
      <c r="C22" s="284">
        <v>1541</v>
      </c>
      <c r="D22" s="284">
        <v>1543</v>
      </c>
      <c r="E22" s="284">
        <v>1535</v>
      </c>
      <c r="F22" s="284">
        <v>1533</v>
      </c>
      <c r="G22" s="284">
        <v>1517</v>
      </c>
      <c r="H22" s="284">
        <v>1526</v>
      </c>
      <c r="I22" s="284">
        <v>1539</v>
      </c>
      <c r="J22" s="284">
        <v>1542</v>
      </c>
      <c r="K22" s="284">
        <v>1559</v>
      </c>
      <c r="L22" s="284">
        <v>1554</v>
      </c>
      <c r="M22" s="655">
        <v>1562</v>
      </c>
    </row>
    <row r="23" spans="1:13" ht="19.5" customHeight="1">
      <c r="A23" s="838" t="s">
        <v>471</v>
      </c>
      <c r="B23" s="284">
        <v>409</v>
      </c>
      <c r="C23" s="284">
        <v>412</v>
      </c>
      <c r="D23" s="284">
        <v>411</v>
      </c>
      <c r="E23" s="284">
        <v>405</v>
      </c>
      <c r="F23" s="284">
        <v>402</v>
      </c>
      <c r="G23" s="284">
        <v>400</v>
      </c>
      <c r="H23" s="284">
        <v>399</v>
      </c>
      <c r="I23" s="284">
        <v>402</v>
      </c>
      <c r="J23" s="284">
        <v>404</v>
      </c>
      <c r="K23" s="284">
        <v>402</v>
      </c>
      <c r="L23" s="284">
        <v>408</v>
      </c>
      <c r="M23" s="655">
        <v>406</v>
      </c>
    </row>
    <row r="24" spans="1:13" ht="19.5" customHeight="1">
      <c r="A24" s="887" t="s">
        <v>472</v>
      </c>
      <c r="B24" s="888">
        <v>312</v>
      </c>
      <c r="C24" s="888">
        <v>314</v>
      </c>
      <c r="D24" s="888">
        <v>310</v>
      </c>
      <c r="E24" s="888">
        <v>305</v>
      </c>
      <c r="F24" s="888">
        <v>306</v>
      </c>
      <c r="G24" s="888">
        <v>305</v>
      </c>
      <c r="H24" s="888">
        <v>302</v>
      </c>
      <c r="I24" s="888">
        <v>304</v>
      </c>
      <c r="J24" s="888">
        <v>306</v>
      </c>
      <c r="K24" s="888">
        <v>307</v>
      </c>
      <c r="L24" s="888">
        <v>311</v>
      </c>
      <c r="M24" s="889">
        <v>311</v>
      </c>
    </row>
    <row r="25" spans="1:13" ht="19.5" customHeight="1">
      <c r="A25" s="887" t="s">
        <v>567</v>
      </c>
      <c r="B25" s="888">
        <v>97</v>
      </c>
      <c r="C25" s="888">
        <v>98</v>
      </c>
      <c r="D25" s="888">
        <v>101</v>
      </c>
      <c r="E25" s="888">
        <v>100</v>
      </c>
      <c r="F25" s="888">
        <v>96</v>
      </c>
      <c r="G25" s="888">
        <v>95</v>
      </c>
      <c r="H25" s="888">
        <v>97</v>
      </c>
      <c r="I25" s="888">
        <v>98</v>
      </c>
      <c r="J25" s="888">
        <v>98</v>
      </c>
      <c r="K25" s="888">
        <v>95</v>
      </c>
      <c r="L25" s="888">
        <v>97</v>
      </c>
      <c r="M25" s="889">
        <v>95</v>
      </c>
    </row>
    <row r="26" spans="1:13" ht="19.5" customHeight="1">
      <c r="A26" s="887" t="s">
        <v>568</v>
      </c>
      <c r="B26" s="888">
        <v>520</v>
      </c>
      <c r="C26" s="888">
        <v>522</v>
      </c>
      <c r="D26" s="888">
        <v>519</v>
      </c>
      <c r="E26" s="888">
        <v>523</v>
      </c>
      <c r="F26" s="888">
        <v>531</v>
      </c>
      <c r="G26" s="888">
        <v>530</v>
      </c>
      <c r="H26" s="888">
        <v>529</v>
      </c>
      <c r="I26" s="888">
        <v>531</v>
      </c>
      <c r="J26" s="888">
        <v>535</v>
      </c>
      <c r="K26" s="888">
        <v>533</v>
      </c>
      <c r="L26" s="888">
        <v>536</v>
      </c>
      <c r="M26" s="889">
        <v>535</v>
      </c>
    </row>
    <row r="27" spans="1:13" ht="19.5" customHeight="1">
      <c r="A27" s="887" t="s">
        <v>569</v>
      </c>
      <c r="B27" s="888">
        <v>353</v>
      </c>
      <c r="C27" s="888">
        <v>355</v>
      </c>
      <c r="D27" s="888">
        <v>361</v>
      </c>
      <c r="E27" s="888">
        <v>360</v>
      </c>
      <c r="F27" s="888">
        <v>362</v>
      </c>
      <c r="G27" s="888">
        <v>360</v>
      </c>
      <c r="H27" s="888">
        <v>360</v>
      </c>
      <c r="I27" s="888">
        <v>359</v>
      </c>
      <c r="J27" s="888">
        <v>368</v>
      </c>
      <c r="K27" s="888">
        <v>367</v>
      </c>
      <c r="L27" s="888">
        <v>370</v>
      </c>
      <c r="M27" s="889">
        <v>367</v>
      </c>
    </row>
    <row r="28" spans="1:13" ht="19.5" customHeight="1">
      <c r="A28" s="887" t="s">
        <v>570</v>
      </c>
      <c r="B28" s="888">
        <v>2111</v>
      </c>
      <c r="C28" s="888">
        <v>2124</v>
      </c>
      <c r="D28" s="888">
        <v>2132</v>
      </c>
      <c r="E28" s="888">
        <v>2131</v>
      </c>
      <c r="F28" s="888">
        <v>2133</v>
      </c>
      <c r="G28" s="888">
        <v>2086</v>
      </c>
      <c r="H28" s="888">
        <v>2158</v>
      </c>
      <c r="I28" s="888">
        <v>2159</v>
      </c>
      <c r="J28" s="888">
        <v>2162</v>
      </c>
      <c r="K28" s="888">
        <v>2168</v>
      </c>
      <c r="L28" s="888">
        <v>2157</v>
      </c>
      <c r="M28" s="889">
        <v>2160</v>
      </c>
    </row>
    <row r="29" spans="1:13" ht="19.5" customHeight="1">
      <c r="A29" s="887" t="s">
        <v>571</v>
      </c>
      <c r="B29" s="888">
        <v>13</v>
      </c>
      <c r="C29" s="888">
        <v>13</v>
      </c>
      <c r="D29" s="888">
        <v>13</v>
      </c>
      <c r="E29" s="888">
        <v>13</v>
      </c>
      <c r="F29" s="888">
        <v>13</v>
      </c>
      <c r="G29" s="888">
        <v>12</v>
      </c>
      <c r="H29" s="888">
        <v>11</v>
      </c>
      <c r="I29" s="888">
        <v>11</v>
      </c>
      <c r="J29" s="888">
        <v>12</v>
      </c>
      <c r="K29" s="888">
        <v>12</v>
      </c>
      <c r="L29" s="888">
        <v>12</v>
      </c>
      <c r="M29" s="889">
        <v>15</v>
      </c>
    </row>
    <row r="30" spans="1:13" ht="19.5" customHeight="1">
      <c r="A30" s="887" t="s">
        <v>572</v>
      </c>
      <c r="B30" s="888">
        <v>12</v>
      </c>
      <c r="C30" s="888">
        <v>12</v>
      </c>
      <c r="D30" s="888">
        <v>12</v>
      </c>
      <c r="E30" s="888">
        <v>12</v>
      </c>
      <c r="F30" s="888">
        <v>12</v>
      </c>
      <c r="G30" s="888">
        <v>11</v>
      </c>
      <c r="H30" s="888">
        <v>10</v>
      </c>
      <c r="I30" s="888">
        <v>10</v>
      </c>
      <c r="J30" s="888">
        <v>11</v>
      </c>
      <c r="K30" s="888">
        <v>11</v>
      </c>
      <c r="L30" s="888">
        <v>11</v>
      </c>
      <c r="M30" s="889">
        <v>14</v>
      </c>
    </row>
    <row r="31" spans="1:13" ht="19.5" customHeight="1">
      <c r="A31" s="887" t="s">
        <v>573</v>
      </c>
      <c r="B31" s="888">
        <v>1</v>
      </c>
      <c r="C31" s="888">
        <v>1</v>
      </c>
      <c r="D31" s="888">
        <v>1</v>
      </c>
      <c r="E31" s="888">
        <v>1</v>
      </c>
      <c r="F31" s="888">
        <v>1</v>
      </c>
      <c r="G31" s="888">
        <v>1</v>
      </c>
      <c r="H31" s="888">
        <v>1</v>
      </c>
      <c r="I31" s="888">
        <v>1</v>
      </c>
      <c r="J31" s="888">
        <v>1</v>
      </c>
      <c r="K31" s="888">
        <v>1</v>
      </c>
      <c r="L31" s="888">
        <v>1</v>
      </c>
      <c r="M31" s="889">
        <v>1</v>
      </c>
    </row>
    <row r="32" spans="1:13" ht="19.5" customHeight="1">
      <c r="A32" s="887" t="s">
        <v>574</v>
      </c>
      <c r="B32" s="888">
        <v>36110</v>
      </c>
      <c r="C32" s="888">
        <v>36252</v>
      </c>
      <c r="D32" s="888">
        <v>36353</v>
      </c>
      <c r="E32" s="888">
        <v>36517</v>
      </c>
      <c r="F32" s="888">
        <v>36606</v>
      </c>
      <c r="G32" s="888">
        <v>36633</v>
      </c>
      <c r="H32" s="888">
        <v>36760</v>
      </c>
      <c r="I32" s="888">
        <v>36904</v>
      </c>
      <c r="J32" s="888">
        <v>37019</v>
      </c>
      <c r="K32" s="888">
        <v>37278</v>
      </c>
      <c r="L32" s="888">
        <v>37353</v>
      </c>
      <c r="M32" s="889">
        <v>37532</v>
      </c>
    </row>
    <row r="33" spans="1:13" ht="19.5" customHeight="1">
      <c r="A33" s="887" t="s">
        <v>575</v>
      </c>
      <c r="B33" s="888">
        <v>14465</v>
      </c>
      <c r="C33" s="888">
        <v>14481</v>
      </c>
      <c r="D33" s="888">
        <v>14489</v>
      </c>
      <c r="E33" s="888">
        <v>14471</v>
      </c>
      <c r="F33" s="888">
        <v>14515</v>
      </c>
      <c r="G33" s="888">
        <v>14587</v>
      </c>
      <c r="H33" s="888">
        <v>14585</v>
      </c>
      <c r="I33" s="888">
        <v>14760</v>
      </c>
      <c r="J33" s="888">
        <v>14762</v>
      </c>
      <c r="K33" s="888">
        <v>14816</v>
      </c>
      <c r="L33" s="888">
        <v>14831</v>
      </c>
      <c r="M33" s="889">
        <v>14893</v>
      </c>
    </row>
    <row r="34" spans="1:13" ht="19.5" customHeight="1">
      <c r="A34" s="887" t="s">
        <v>576</v>
      </c>
      <c r="B34" s="888">
        <v>10737</v>
      </c>
      <c r="C34" s="888">
        <v>10756</v>
      </c>
      <c r="D34" s="888">
        <v>10761</v>
      </c>
      <c r="E34" s="888">
        <v>10751</v>
      </c>
      <c r="F34" s="888">
        <v>10786</v>
      </c>
      <c r="G34" s="888">
        <v>10830</v>
      </c>
      <c r="H34" s="888">
        <v>10835</v>
      </c>
      <c r="I34" s="888">
        <v>10934</v>
      </c>
      <c r="J34" s="888">
        <v>10932</v>
      </c>
      <c r="K34" s="888">
        <v>10969</v>
      </c>
      <c r="L34" s="888">
        <v>10975</v>
      </c>
      <c r="M34" s="889">
        <v>11009</v>
      </c>
    </row>
    <row r="35" spans="1:13" ht="19.5" customHeight="1">
      <c r="A35" s="887" t="s">
        <v>577</v>
      </c>
      <c r="B35" s="888">
        <v>3728</v>
      </c>
      <c r="C35" s="888">
        <v>3725</v>
      </c>
      <c r="D35" s="888">
        <v>3728</v>
      </c>
      <c r="E35" s="888">
        <v>3720</v>
      </c>
      <c r="F35" s="888">
        <v>3729</v>
      </c>
      <c r="G35" s="888">
        <v>3757</v>
      </c>
      <c r="H35" s="888">
        <v>3750</v>
      </c>
      <c r="I35" s="888">
        <v>3826</v>
      </c>
      <c r="J35" s="888">
        <v>3830</v>
      </c>
      <c r="K35" s="888">
        <v>3847</v>
      </c>
      <c r="L35" s="888">
        <v>3856</v>
      </c>
      <c r="M35" s="889">
        <v>3884</v>
      </c>
    </row>
    <row r="36" spans="1:13" ht="19.5" customHeight="1">
      <c r="A36" s="887" t="s">
        <v>578</v>
      </c>
      <c r="B36" s="888">
        <v>8031</v>
      </c>
      <c r="C36" s="888">
        <v>8062</v>
      </c>
      <c r="D36" s="888">
        <v>8104</v>
      </c>
      <c r="E36" s="888">
        <v>8125</v>
      </c>
      <c r="F36" s="888">
        <v>8143</v>
      </c>
      <c r="G36" s="888">
        <v>8182</v>
      </c>
      <c r="H36" s="888">
        <v>8204</v>
      </c>
      <c r="I36" s="888">
        <v>8204</v>
      </c>
      <c r="J36" s="888">
        <v>8283</v>
      </c>
      <c r="K36" s="888">
        <v>8314</v>
      </c>
      <c r="L36" s="888">
        <v>8327</v>
      </c>
      <c r="M36" s="889">
        <v>8347</v>
      </c>
    </row>
    <row r="37" spans="1:13" ht="19.5" customHeight="1">
      <c r="A37" s="887" t="s">
        <v>579</v>
      </c>
      <c r="B37" s="888">
        <v>43756</v>
      </c>
      <c r="C37" s="888">
        <v>43896</v>
      </c>
      <c r="D37" s="888">
        <v>44006</v>
      </c>
      <c r="E37" s="888">
        <v>44223</v>
      </c>
      <c r="F37" s="888">
        <v>44332</v>
      </c>
      <c r="G37" s="888">
        <v>44335</v>
      </c>
      <c r="H37" s="888">
        <v>44373</v>
      </c>
      <c r="I37" s="888">
        <v>44501</v>
      </c>
      <c r="J37" s="888">
        <v>44617</v>
      </c>
      <c r="K37" s="888">
        <v>44848</v>
      </c>
      <c r="L37" s="888">
        <v>44914</v>
      </c>
      <c r="M37" s="889">
        <v>45153</v>
      </c>
    </row>
    <row r="38" spans="1:13" ht="19.5" customHeight="1">
      <c r="A38" s="887" t="s">
        <v>580</v>
      </c>
      <c r="B38" s="888">
        <v>17106</v>
      </c>
      <c r="C38" s="888">
        <v>17137</v>
      </c>
      <c r="D38" s="888">
        <v>17130</v>
      </c>
      <c r="E38" s="888">
        <v>17090</v>
      </c>
      <c r="F38" s="888">
        <v>17157</v>
      </c>
      <c r="G38" s="888">
        <v>17261</v>
      </c>
      <c r="H38" s="888">
        <v>17228</v>
      </c>
      <c r="I38" s="888">
        <v>17424</v>
      </c>
      <c r="J38" s="888">
        <v>17399</v>
      </c>
      <c r="K38" s="888">
        <v>17463</v>
      </c>
      <c r="L38" s="888">
        <v>17486</v>
      </c>
      <c r="M38" s="889">
        <v>17565</v>
      </c>
    </row>
    <row r="39" spans="1:13" ht="19.5" customHeight="1">
      <c r="A39" s="887" t="s">
        <v>581</v>
      </c>
      <c r="B39" s="888">
        <v>12784</v>
      </c>
      <c r="C39" s="888">
        <v>12811</v>
      </c>
      <c r="D39" s="888">
        <v>12798</v>
      </c>
      <c r="E39" s="888">
        <v>12767</v>
      </c>
      <c r="F39" s="888">
        <v>12824</v>
      </c>
      <c r="G39" s="888">
        <v>12886</v>
      </c>
      <c r="H39" s="888">
        <v>12872</v>
      </c>
      <c r="I39" s="888">
        <v>12983</v>
      </c>
      <c r="J39" s="888">
        <v>12960</v>
      </c>
      <c r="K39" s="888">
        <v>13005</v>
      </c>
      <c r="L39" s="888">
        <v>13004</v>
      </c>
      <c r="M39" s="889">
        <v>13052</v>
      </c>
    </row>
    <row r="40" spans="1:13" ht="19.5" customHeight="1">
      <c r="A40" s="887" t="s">
        <v>582</v>
      </c>
      <c r="B40" s="888">
        <v>4322</v>
      </c>
      <c r="C40" s="888">
        <v>4326</v>
      </c>
      <c r="D40" s="888">
        <v>4332</v>
      </c>
      <c r="E40" s="888">
        <v>4323</v>
      </c>
      <c r="F40" s="888">
        <v>4333</v>
      </c>
      <c r="G40" s="888">
        <v>4375</v>
      </c>
      <c r="H40" s="888">
        <v>4356</v>
      </c>
      <c r="I40" s="888">
        <v>4441</v>
      </c>
      <c r="J40" s="888">
        <v>4439</v>
      </c>
      <c r="K40" s="888">
        <v>4458</v>
      </c>
      <c r="L40" s="888">
        <v>4482</v>
      </c>
      <c r="M40" s="889">
        <v>4513</v>
      </c>
    </row>
    <row r="41" spans="1:13" ht="19.5" customHeight="1">
      <c r="A41" s="887" t="s">
        <v>583</v>
      </c>
      <c r="B41" s="888">
        <v>10606</v>
      </c>
      <c r="C41" s="888">
        <v>10646</v>
      </c>
      <c r="D41" s="888">
        <v>10707</v>
      </c>
      <c r="E41" s="888">
        <v>10730</v>
      </c>
      <c r="F41" s="888">
        <v>10737</v>
      </c>
      <c r="G41" s="888">
        <v>10773</v>
      </c>
      <c r="H41" s="888">
        <v>10790</v>
      </c>
      <c r="I41" s="888">
        <v>10763</v>
      </c>
      <c r="J41" s="888">
        <v>10838</v>
      </c>
      <c r="K41" s="888">
        <v>10882</v>
      </c>
      <c r="L41" s="888">
        <v>10919</v>
      </c>
      <c r="M41" s="889">
        <v>10952</v>
      </c>
    </row>
    <row r="42" spans="1:13" ht="19.5" customHeight="1">
      <c r="A42" s="887" t="s">
        <v>584</v>
      </c>
      <c r="B42" s="888">
        <v>1175</v>
      </c>
      <c r="C42" s="888">
        <v>1177</v>
      </c>
      <c r="D42" s="888">
        <v>1177</v>
      </c>
      <c r="E42" s="888">
        <v>1179</v>
      </c>
      <c r="F42" s="888">
        <v>1186</v>
      </c>
      <c r="G42" s="888">
        <v>1144</v>
      </c>
      <c r="H42" s="888">
        <v>1189</v>
      </c>
      <c r="I42" s="888">
        <v>1194</v>
      </c>
      <c r="J42" s="888">
        <v>1194</v>
      </c>
      <c r="K42" s="888">
        <v>1200</v>
      </c>
      <c r="L42" s="888">
        <v>1202</v>
      </c>
      <c r="M42" s="889">
        <v>1213</v>
      </c>
    </row>
    <row r="43" spans="1:13" ht="19.5" customHeight="1">
      <c r="A43" s="887" t="s">
        <v>585</v>
      </c>
      <c r="B43" s="888">
        <v>15</v>
      </c>
      <c r="C43" s="888">
        <v>15</v>
      </c>
      <c r="D43" s="888">
        <v>15</v>
      </c>
      <c r="E43" s="888">
        <v>15</v>
      </c>
      <c r="F43" s="888">
        <v>14</v>
      </c>
      <c r="G43" s="888">
        <v>14</v>
      </c>
      <c r="H43" s="888">
        <v>14</v>
      </c>
      <c r="I43" s="888">
        <v>14</v>
      </c>
      <c r="J43" s="888">
        <v>14</v>
      </c>
      <c r="K43" s="888">
        <v>14</v>
      </c>
      <c r="L43" s="888">
        <v>15</v>
      </c>
      <c r="M43" s="889">
        <v>16</v>
      </c>
    </row>
    <row r="44" spans="1:13" ht="19.5" customHeight="1">
      <c r="A44" s="887" t="s">
        <v>586</v>
      </c>
      <c r="B44" s="888">
        <v>10</v>
      </c>
      <c r="C44" s="888">
        <v>10</v>
      </c>
      <c r="D44" s="888">
        <v>10</v>
      </c>
      <c r="E44" s="888">
        <v>10</v>
      </c>
      <c r="F44" s="888">
        <v>9</v>
      </c>
      <c r="G44" s="888">
        <v>9</v>
      </c>
      <c r="H44" s="888">
        <v>9</v>
      </c>
      <c r="I44" s="888">
        <v>9</v>
      </c>
      <c r="J44" s="888">
        <v>9</v>
      </c>
      <c r="K44" s="888">
        <v>9</v>
      </c>
      <c r="L44" s="888">
        <v>10</v>
      </c>
      <c r="M44" s="889">
        <v>11</v>
      </c>
    </row>
    <row r="45" spans="1:13" ht="19.5" customHeight="1">
      <c r="A45" s="887" t="s">
        <v>587</v>
      </c>
      <c r="B45" s="888">
        <v>5</v>
      </c>
      <c r="C45" s="888">
        <v>5</v>
      </c>
      <c r="D45" s="888">
        <v>5</v>
      </c>
      <c r="E45" s="888">
        <v>5</v>
      </c>
      <c r="F45" s="888">
        <v>5</v>
      </c>
      <c r="G45" s="888">
        <v>5</v>
      </c>
      <c r="H45" s="888">
        <v>5</v>
      </c>
      <c r="I45" s="888">
        <v>5</v>
      </c>
      <c r="J45" s="888">
        <v>5</v>
      </c>
      <c r="K45" s="888">
        <v>5</v>
      </c>
      <c r="L45" s="888">
        <v>5</v>
      </c>
      <c r="M45" s="889">
        <v>5</v>
      </c>
    </row>
    <row r="46" spans="1:13" ht="19.5" customHeight="1">
      <c r="A46" s="887" t="s">
        <v>588</v>
      </c>
      <c r="B46" s="888">
        <v>1739</v>
      </c>
      <c r="C46" s="888">
        <v>1742</v>
      </c>
      <c r="D46" s="888">
        <v>1741</v>
      </c>
      <c r="E46" s="888">
        <v>1739</v>
      </c>
      <c r="F46" s="888">
        <v>1745</v>
      </c>
      <c r="G46" s="888">
        <v>1678</v>
      </c>
      <c r="H46" s="888">
        <v>1735</v>
      </c>
      <c r="I46" s="888">
        <v>1731</v>
      </c>
      <c r="J46" s="888">
        <v>1731</v>
      </c>
      <c r="K46" s="888">
        <v>1735</v>
      </c>
      <c r="L46" s="888">
        <v>1737</v>
      </c>
      <c r="M46" s="889">
        <v>1755</v>
      </c>
    </row>
    <row r="47" spans="1:13" ht="19.5" customHeight="1">
      <c r="A47" s="887" t="s">
        <v>589</v>
      </c>
      <c r="B47" s="888">
        <v>31</v>
      </c>
      <c r="C47" s="888">
        <v>31</v>
      </c>
      <c r="D47" s="888">
        <v>31</v>
      </c>
      <c r="E47" s="888">
        <v>31</v>
      </c>
      <c r="F47" s="888">
        <v>30</v>
      </c>
      <c r="G47" s="888">
        <v>30</v>
      </c>
      <c r="H47" s="888">
        <v>30</v>
      </c>
      <c r="I47" s="888">
        <v>30</v>
      </c>
      <c r="J47" s="888">
        <v>29</v>
      </c>
      <c r="K47" s="888">
        <v>29</v>
      </c>
      <c r="L47" s="888">
        <v>30</v>
      </c>
      <c r="M47" s="889">
        <v>32</v>
      </c>
    </row>
    <row r="48" spans="1:13" ht="19.5" customHeight="1">
      <c r="A48" s="887" t="s">
        <v>590</v>
      </c>
      <c r="B48" s="888">
        <v>20</v>
      </c>
      <c r="C48" s="888">
        <v>20</v>
      </c>
      <c r="D48" s="888">
        <v>20</v>
      </c>
      <c r="E48" s="888">
        <v>20</v>
      </c>
      <c r="F48" s="888">
        <v>19</v>
      </c>
      <c r="G48" s="888">
        <v>19</v>
      </c>
      <c r="H48" s="888">
        <v>19</v>
      </c>
      <c r="I48" s="888">
        <v>19</v>
      </c>
      <c r="J48" s="888">
        <v>19</v>
      </c>
      <c r="K48" s="888">
        <v>19</v>
      </c>
      <c r="L48" s="888">
        <v>20</v>
      </c>
      <c r="M48" s="889">
        <v>22</v>
      </c>
    </row>
    <row r="49" spans="1:13" ht="19.5" customHeight="1" thickBot="1">
      <c r="A49" s="839" t="s">
        <v>591</v>
      </c>
      <c r="B49" s="840">
        <v>11</v>
      </c>
      <c r="C49" s="840">
        <v>11</v>
      </c>
      <c r="D49" s="840">
        <v>11</v>
      </c>
      <c r="E49" s="840">
        <v>11</v>
      </c>
      <c r="F49" s="840">
        <v>11</v>
      </c>
      <c r="G49" s="840">
        <v>11</v>
      </c>
      <c r="H49" s="840">
        <v>11</v>
      </c>
      <c r="I49" s="840">
        <v>11</v>
      </c>
      <c r="J49" s="840">
        <v>10</v>
      </c>
      <c r="K49" s="840">
        <v>10</v>
      </c>
      <c r="L49" s="840">
        <v>10</v>
      </c>
      <c r="M49" s="841">
        <v>10</v>
      </c>
    </row>
    <row r="50" spans="1:13" ht="15.75" customHeight="1" thickTop="1">
      <c r="A50" s="1259"/>
      <c r="B50" s="1259"/>
      <c r="C50" s="1259"/>
      <c r="D50" s="1259"/>
      <c r="E50" s="1259"/>
      <c r="F50" s="1259"/>
      <c r="G50" s="1259"/>
      <c r="H50" s="1259"/>
      <c r="I50" s="1259"/>
      <c r="J50" s="1259"/>
      <c r="K50" s="1259"/>
      <c r="L50" s="1259"/>
      <c r="M50" s="1259"/>
    </row>
    <row r="51" spans="1:14" ht="12.75">
      <c r="A51" s="1003" t="s">
        <v>473</v>
      </c>
      <c r="B51" s="1003"/>
      <c r="C51" s="1003"/>
      <c r="D51" s="1003"/>
      <c r="E51" s="1003"/>
      <c r="F51" s="616"/>
      <c r="G51" s="616"/>
      <c r="H51" s="616"/>
      <c r="I51" s="51"/>
      <c r="J51" s="51"/>
      <c r="K51" s="51"/>
      <c r="L51" s="51"/>
      <c r="M51" s="51"/>
      <c r="N51" s="51"/>
    </row>
    <row r="52" spans="1:14" ht="12.75">
      <c r="A52" s="563" t="s">
        <v>626</v>
      </c>
      <c r="B52" s="563"/>
      <c r="C52" s="563"/>
      <c r="D52" s="563"/>
      <c r="E52" s="563"/>
      <c r="F52" s="616"/>
      <c r="G52" s="616"/>
      <c r="H52" s="616"/>
      <c r="I52" s="51"/>
      <c r="J52" s="51"/>
      <c r="K52" s="51"/>
      <c r="L52" s="51"/>
      <c r="M52" s="51"/>
      <c r="N52" s="51"/>
    </row>
    <row r="53" spans="1:14" ht="12.75">
      <c r="A53" s="1002" t="s">
        <v>421</v>
      </c>
      <c r="B53" s="1002"/>
      <c r="C53" s="1002"/>
      <c r="D53" s="1002"/>
      <c r="E53" s="1002"/>
      <c r="F53" s="1002"/>
      <c r="G53" s="44"/>
      <c r="H53" s="44"/>
      <c r="I53" s="621"/>
      <c r="J53" s="621"/>
      <c r="K53" s="621"/>
      <c r="L53" s="621"/>
      <c r="M53" s="621"/>
      <c r="N53" s="621"/>
    </row>
    <row r="54" spans="1:8" ht="12.75">
      <c r="A54" s="1041" t="s">
        <v>350</v>
      </c>
      <c r="B54" s="1041"/>
      <c r="C54" s="1041"/>
      <c r="D54" s="1041"/>
      <c r="E54" s="1041"/>
      <c r="F54" s="52"/>
      <c r="G54" s="52"/>
      <c r="H54" s="52"/>
    </row>
    <row r="55" ht="12.75"/>
    <row r="56" spans="1:14" ht="12.75">
      <c r="A56" s="45"/>
      <c r="B56" s="45"/>
      <c r="C56" s="45"/>
      <c r="D56" s="46"/>
      <c r="E56" s="1008" t="s">
        <v>36</v>
      </c>
      <c r="F56" s="1008"/>
      <c r="G56" s="217"/>
      <c r="H56" s="217"/>
      <c r="I56" s="45"/>
      <c r="J56" s="53"/>
      <c r="K56" s="53"/>
      <c r="L56" s="53"/>
      <c r="M56" s="45"/>
      <c r="N56" s="45"/>
    </row>
    <row r="57" ht="12.75"/>
    <row r="58" ht="12.75"/>
    <row r="62" ht="12.75">
      <c r="A62" s="68"/>
    </row>
    <row r="63" s="57" customFormat="1" ht="12.75">
      <c r="A63" s="78"/>
    </row>
    <row r="64" s="57" customFormat="1" ht="12.75"/>
    <row r="67" spans="3:11" ht="15.75">
      <c r="C67" s="890"/>
      <c r="D67" s="890"/>
      <c r="E67" s="890"/>
      <c r="F67" s="890"/>
      <c r="G67" s="890"/>
      <c r="H67" s="890"/>
      <c r="I67" s="890"/>
      <c r="J67" s="890"/>
      <c r="K67" s="890"/>
    </row>
    <row r="68" spans="3:11" ht="15.75">
      <c r="C68" s="890"/>
      <c r="D68" s="890"/>
      <c r="E68" s="890"/>
      <c r="F68" s="890"/>
      <c r="G68" s="890"/>
      <c r="H68" s="890"/>
      <c r="I68" s="890"/>
      <c r="J68" s="890"/>
      <c r="K68" s="890"/>
    </row>
    <row r="69" spans="3:11" ht="15.75">
      <c r="C69" s="890"/>
      <c r="D69" s="890"/>
      <c r="E69" s="890"/>
      <c r="F69" s="890"/>
      <c r="G69" s="890"/>
      <c r="H69" s="890"/>
      <c r="I69" s="890"/>
      <c r="J69" s="890"/>
      <c r="K69" s="890"/>
    </row>
    <row r="70" spans="3:11" ht="15.75">
      <c r="C70" s="890"/>
      <c r="D70" s="890"/>
      <c r="E70" s="890"/>
      <c r="F70" s="890"/>
      <c r="G70" s="890"/>
      <c r="H70" s="890"/>
      <c r="I70" s="890"/>
      <c r="J70" s="890"/>
      <c r="K70" s="890"/>
    </row>
    <row r="71" spans="3:11" ht="15.75">
      <c r="C71" s="890"/>
      <c r="D71" s="890"/>
      <c r="E71" s="890"/>
      <c r="F71" s="890"/>
      <c r="G71" s="890"/>
      <c r="H71" s="890"/>
      <c r="I71" s="890"/>
      <c r="J71" s="890"/>
      <c r="K71" s="890"/>
    </row>
  </sheetData>
  <sheetProtection/>
  <mergeCells count="7">
    <mergeCell ref="A2:M2"/>
    <mergeCell ref="A3:M3"/>
    <mergeCell ref="A51:E51"/>
    <mergeCell ref="A53:F53"/>
    <mergeCell ref="A54:E54"/>
    <mergeCell ref="E56:F56"/>
    <mergeCell ref="A50:M50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2" sqref="A2:P2"/>
    </sheetView>
  </sheetViews>
  <sheetFormatPr defaultColWidth="9.140625" defaultRowHeight="12.75"/>
  <cols>
    <col min="1" max="1" width="26.7109375" style="67" customWidth="1"/>
    <col min="2" max="2" width="12.00390625" style="68" customWidth="1"/>
    <col min="3" max="3" width="11.28125" style="68" customWidth="1"/>
    <col min="4" max="4" width="11.7109375" style="68" customWidth="1"/>
    <col min="5" max="15" width="13.8515625" style="68" customWidth="1"/>
    <col min="16" max="16" width="12.57421875" style="68" customWidth="1"/>
    <col min="17" max="16384" width="9.140625" style="68" customWidth="1"/>
  </cols>
  <sheetData>
    <row r="1" spans="1:16" s="67" customFormat="1" ht="14.25" customHeight="1" thickBot="1">
      <c r="A1" s="143" t="s">
        <v>3</v>
      </c>
      <c r="P1" s="842" t="s">
        <v>4</v>
      </c>
    </row>
    <row r="2" spans="1:16" s="67" customFormat="1" ht="27" customHeight="1" thickBot="1" thickTop="1">
      <c r="A2" s="1263" t="s">
        <v>238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  <c r="P2" s="1265"/>
    </row>
    <row r="3" spans="1:16" ht="38.25" customHeight="1" thickBot="1">
      <c r="A3" s="1260" t="s">
        <v>561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2"/>
    </row>
    <row r="4" spans="1:16" s="69" customFormat="1" ht="36" customHeight="1" thickBot="1">
      <c r="A4" s="836"/>
      <c r="B4" s="623">
        <v>2009</v>
      </c>
      <c r="C4" s="623">
        <v>2010</v>
      </c>
      <c r="D4" s="623">
        <v>2011</v>
      </c>
      <c r="E4" s="624">
        <v>2012</v>
      </c>
      <c r="F4" s="624">
        <v>2013</v>
      </c>
      <c r="G4" s="624">
        <v>2014</v>
      </c>
      <c r="H4" s="624">
        <v>2015</v>
      </c>
      <c r="I4" s="624">
        <v>2016</v>
      </c>
      <c r="J4" s="623">
        <v>2017</v>
      </c>
      <c r="K4" s="624">
        <v>2018</v>
      </c>
      <c r="L4" s="624">
        <v>2019</v>
      </c>
      <c r="M4" s="624">
        <v>2020</v>
      </c>
      <c r="N4" s="624">
        <v>2021</v>
      </c>
      <c r="O4" s="623">
        <v>2022</v>
      </c>
      <c r="P4" s="883">
        <v>2023</v>
      </c>
    </row>
    <row r="5" spans="1:16" s="67" customFormat="1" ht="19.5" customHeight="1">
      <c r="A5" s="837" t="s">
        <v>478</v>
      </c>
      <c r="B5" s="282">
        <v>19286</v>
      </c>
      <c r="C5" s="282">
        <v>21789</v>
      </c>
      <c r="D5" s="282">
        <v>23453</v>
      </c>
      <c r="E5" s="282">
        <v>24944</v>
      </c>
      <c r="F5" s="282">
        <v>26796</v>
      </c>
      <c r="G5" s="282">
        <v>28237</v>
      </c>
      <c r="H5" s="282">
        <v>29346</v>
      </c>
      <c r="I5" s="282">
        <v>29648</v>
      </c>
      <c r="J5" s="282">
        <v>31383</v>
      </c>
      <c r="K5" s="282">
        <v>31824</v>
      </c>
      <c r="L5" s="282">
        <v>32423</v>
      </c>
      <c r="M5" s="282">
        <v>33716</v>
      </c>
      <c r="N5" s="282">
        <v>36403</v>
      </c>
      <c r="O5" s="282">
        <v>37948</v>
      </c>
      <c r="P5" s="884">
        <v>37941</v>
      </c>
    </row>
    <row r="6" spans="1:16" s="67" customFormat="1" ht="19.5" customHeight="1">
      <c r="A6" s="838" t="s">
        <v>479</v>
      </c>
      <c r="B6" s="284">
        <v>16528</v>
      </c>
      <c r="C6" s="284">
        <v>18173</v>
      </c>
      <c r="D6" s="284">
        <v>20014</v>
      </c>
      <c r="E6" s="284">
        <v>21379</v>
      </c>
      <c r="F6" s="284">
        <v>22606</v>
      </c>
      <c r="G6" s="284">
        <v>24251</v>
      </c>
      <c r="H6" s="284">
        <v>25362</v>
      </c>
      <c r="I6" s="284">
        <v>25919</v>
      </c>
      <c r="J6" s="284">
        <v>27564</v>
      </c>
      <c r="K6" s="284">
        <v>28532</v>
      </c>
      <c r="L6" s="284">
        <v>29596</v>
      </c>
      <c r="M6" s="284">
        <v>30698</v>
      </c>
      <c r="N6" s="284">
        <v>32945</v>
      </c>
      <c r="O6" s="284">
        <v>34586</v>
      </c>
      <c r="P6" s="885">
        <v>34252</v>
      </c>
    </row>
    <row r="7" spans="1:16" ht="19.5" customHeight="1">
      <c r="A7" s="838" t="s">
        <v>480</v>
      </c>
      <c r="B7" s="284">
        <v>2758</v>
      </c>
      <c r="C7" s="284">
        <v>3616</v>
      </c>
      <c r="D7" s="284">
        <v>3439</v>
      </c>
      <c r="E7" s="284">
        <v>3565</v>
      </c>
      <c r="F7" s="284">
        <v>4190</v>
      </c>
      <c r="G7" s="284">
        <v>3986</v>
      </c>
      <c r="H7" s="284">
        <v>3984</v>
      </c>
      <c r="I7" s="284">
        <v>3729</v>
      </c>
      <c r="J7" s="284">
        <v>3819</v>
      </c>
      <c r="K7" s="284">
        <v>3292</v>
      </c>
      <c r="L7" s="284">
        <v>2827</v>
      </c>
      <c r="M7" s="284">
        <v>3018</v>
      </c>
      <c r="N7" s="284">
        <v>3458</v>
      </c>
      <c r="O7" s="284">
        <v>3362</v>
      </c>
      <c r="P7" s="885">
        <v>3689</v>
      </c>
    </row>
    <row r="8" spans="1:16" ht="19.5" customHeight="1">
      <c r="A8" s="838" t="s">
        <v>481</v>
      </c>
      <c r="B8" s="284">
        <v>457</v>
      </c>
      <c r="C8" s="284">
        <v>479</v>
      </c>
      <c r="D8" s="284">
        <v>550</v>
      </c>
      <c r="E8" s="284">
        <v>547</v>
      </c>
      <c r="F8" s="284">
        <v>539</v>
      </c>
      <c r="G8" s="284">
        <v>508</v>
      </c>
      <c r="H8" s="284">
        <v>544</v>
      </c>
      <c r="I8" s="284">
        <v>663</v>
      </c>
      <c r="J8" s="284">
        <v>531</v>
      </c>
      <c r="K8" s="284">
        <v>708</v>
      </c>
      <c r="L8" s="284">
        <v>686</v>
      </c>
      <c r="M8" s="284">
        <v>601</v>
      </c>
      <c r="N8" s="284">
        <v>656</v>
      </c>
      <c r="O8" s="284">
        <v>719</v>
      </c>
      <c r="P8" s="885">
        <v>671</v>
      </c>
    </row>
    <row r="9" spans="1:16" ht="19.5" customHeight="1" thickBot="1">
      <c r="A9" s="839" t="s">
        <v>482</v>
      </c>
      <c r="B9" s="840">
        <v>18829</v>
      </c>
      <c r="C9" s="840">
        <v>21310</v>
      </c>
      <c r="D9" s="840">
        <v>22903</v>
      </c>
      <c r="E9" s="840">
        <v>24397</v>
      </c>
      <c r="F9" s="840">
        <v>26257</v>
      </c>
      <c r="G9" s="840">
        <v>27729</v>
      </c>
      <c r="H9" s="840">
        <v>28802</v>
      </c>
      <c r="I9" s="840">
        <v>28985</v>
      </c>
      <c r="J9" s="840">
        <v>30852</v>
      </c>
      <c r="K9" s="840">
        <v>31116</v>
      </c>
      <c r="L9" s="840">
        <v>31737</v>
      </c>
      <c r="M9" s="840">
        <v>33115</v>
      </c>
      <c r="N9" s="840">
        <v>35747</v>
      </c>
      <c r="O9" s="840">
        <v>37229</v>
      </c>
      <c r="P9" s="886">
        <v>37270</v>
      </c>
    </row>
    <row r="10" spans="1:16" ht="15.75" customHeight="1" thickTop="1">
      <c r="A10" s="1259"/>
      <c r="B10" s="1259"/>
      <c r="C10" s="1259"/>
      <c r="D10" s="1259"/>
      <c r="E10" s="1259"/>
      <c r="F10" s="1259"/>
      <c r="G10" s="1259"/>
      <c r="H10" s="1259"/>
      <c r="I10" s="1259"/>
      <c r="J10" s="1259"/>
      <c r="K10" s="1259"/>
      <c r="L10" s="1259"/>
      <c r="M10" s="1259"/>
      <c r="N10" s="1259"/>
      <c r="O10" s="1259"/>
      <c r="P10" s="1259"/>
    </row>
    <row r="11" spans="1:17" ht="15" customHeight="1">
      <c r="A11" s="1003" t="s">
        <v>629</v>
      </c>
      <c r="B11" s="1003"/>
      <c r="C11" s="1003"/>
      <c r="D11" s="1003"/>
      <c r="E11" s="1003"/>
      <c r="F11" s="616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15" customHeight="1">
      <c r="A12" s="1002" t="s">
        <v>421</v>
      </c>
      <c r="B12" s="1002"/>
      <c r="C12" s="1002"/>
      <c r="D12" s="1002"/>
      <c r="E12" s="1002"/>
      <c r="F12" s="1002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</row>
    <row r="13" spans="1:6" ht="15" customHeight="1">
      <c r="A13" s="1041" t="s">
        <v>350</v>
      </c>
      <c r="B13" s="1041"/>
      <c r="C13" s="1041"/>
      <c r="D13" s="1041"/>
      <c r="E13" s="1041"/>
      <c r="F13" s="52"/>
    </row>
    <row r="14" spans="1:6" ht="12.75">
      <c r="A14" s="469"/>
      <c r="B14" s="469"/>
      <c r="C14" s="469"/>
      <c r="D14" s="469"/>
      <c r="E14" s="469"/>
      <c r="F14" s="52"/>
    </row>
    <row r="15" spans="1:9" ht="15" customHeight="1">
      <c r="A15" s="1041" t="s">
        <v>498</v>
      </c>
      <c r="B15" s="1041"/>
      <c r="C15" s="1041"/>
      <c r="D15" s="1041"/>
      <c r="E15" s="1041"/>
      <c r="F15" s="1041"/>
      <c r="G15" s="1041"/>
      <c r="H15" s="1041"/>
      <c r="I15" s="1041"/>
    </row>
    <row r="16" spans="1:6" ht="12.75">
      <c r="A16" s="469"/>
      <c r="B16" s="469"/>
      <c r="C16" s="469"/>
      <c r="D16" s="469"/>
      <c r="E16" s="469"/>
      <c r="F16" s="52"/>
    </row>
    <row r="17" ht="12.75"/>
    <row r="18" spans="1:17" ht="12.75">
      <c r="A18" s="45"/>
      <c r="B18" s="45"/>
      <c r="C18" s="45"/>
      <c r="D18" s="46"/>
      <c r="E18" s="1008" t="s">
        <v>36</v>
      </c>
      <c r="F18" s="1008"/>
      <c r="G18" s="45"/>
      <c r="H18" s="45"/>
      <c r="I18" s="45"/>
      <c r="J18" s="53"/>
      <c r="K18" s="53"/>
      <c r="L18" s="53"/>
      <c r="M18" s="53"/>
      <c r="N18" s="53"/>
      <c r="O18" s="53"/>
      <c r="P18" s="45"/>
      <c r="Q18" s="45"/>
    </row>
    <row r="19" ht="12.75"/>
    <row r="20" ht="12.75"/>
    <row r="24" ht="12.75">
      <c r="A24" s="68"/>
    </row>
    <row r="25" s="57" customFormat="1" ht="12.75">
      <c r="A25" s="78"/>
    </row>
    <row r="26" s="57" customFormat="1" ht="12.75"/>
  </sheetData>
  <sheetProtection/>
  <mergeCells count="8">
    <mergeCell ref="E18:F18"/>
    <mergeCell ref="A2:P2"/>
    <mergeCell ref="A3:P3"/>
    <mergeCell ref="A11:E11"/>
    <mergeCell ref="A12:F12"/>
    <mergeCell ref="A13:E13"/>
    <mergeCell ref="A15:I15"/>
    <mergeCell ref="A10:P10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26.7109375" style="67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3" t="s">
        <v>3</v>
      </c>
      <c r="M1" s="842" t="s">
        <v>4</v>
      </c>
    </row>
    <row r="2" spans="1:13" s="67" customFormat="1" ht="24" customHeight="1" thickBot="1" thickTop="1">
      <c r="A2" s="1263" t="s">
        <v>495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5"/>
    </row>
    <row r="3" spans="1:13" ht="38.25" customHeight="1" thickBot="1">
      <c r="A3" s="1260" t="s">
        <v>483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2"/>
    </row>
    <row r="4" spans="1:13" s="69" customFormat="1" ht="36" customHeight="1" thickBot="1">
      <c r="A4" s="836"/>
      <c r="B4" s="623" t="s">
        <v>422</v>
      </c>
      <c r="C4" s="623" t="s">
        <v>423</v>
      </c>
      <c r="D4" s="623" t="s">
        <v>424</v>
      </c>
      <c r="E4" s="624" t="s">
        <v>425</v>
      </c>
      <c r="F4" s="624" t="s">
        <v>426</v>
      </c>
      <c r="G4" s="624" t="s">
        <v>427</v>
      </c>
      <c r="H4" s="624" t="s">
        <v>428</v>
      </c>
      <c r="I4" s="624" t="s">
        <v>429</v>
      </c>
      <c r="J4" s="623" t="s">
        <v>430</v>
      </c>
      <c r="K4" s="624" t="s">
        <v>431</v>
      </c>
      <c r="L4" s="624" t="s">
        <v>432</v>
      </c>
      <c r="M4" s="651" t="s">
        <v>433</v>
      </c>
    </row>
    <row r="5" spans="1:13" s="67" customFormat="1" ht="19.5" customHeight="1">
      <c r="A5" s="837" t="s">
        <v>478</v>
      </c>
      <c r="B5" s="282">
        <v>30981</v>
      </c>
      <c r="C5" s="282">
        <v>30826</v>
      </c>
      <c r="D5" s="282">
        <v>30992</v>
      </c>
      <c r="E5" s="282">
        <v>31326</v>
      </c>
      <c r="F5" s="282">
        <v>31322</v>
      </c>
      <c r="G5" s="282">
        <v>31207</v>
      </c>
      <c r="H5" s="282">
        <v>31197</v>
      </c>
      <c r="I5" s="282">
        <v>31192</v>
      </c>
      <c r="J5" s="282">
        <v>31726</v>
      </c>
      <c r="K5" s="282">
        <v>32047</v>
      </c>
      <c r="L5" s="282">
        <v>32207</v>
      </c>
      <c r="M5" s="653">
        <v>32423</v>
      </c>
    </row>
    <row r="6" spans="1:13" s="67" customFormat="1" ht="19.5" customHeight="1">
      <c r="A6" s="838" t="s">
        <v>479</v>
      </c>
      <c r="B6" s="284">
        <v>28150</v>
      </c>
      <c r="C6" s="284">
        <v>28110</v>
      </c>
      <c r="D6" s="284">
        <v>28242</v>
      </c>
      <c r="E6" s="284">
        <v>28466</v>
      </c>
      <c r="F6" s="284">
        <v>28473</v>
      </c>
      <c r="G6" s="284">
        <v>28408</v>
      </c>
      <c r="H6" s="284">
        <v>28470</v>
      </c>
      <c r="I6" s="284">
        <v>28379</v>
      </c>
      <c r="J6" s="284">
        <v>28772</v>
      </c>
      <c r="K6" s="284">
        <v>29150</v>
      </c>
      <c r="L6" s="284">
        <v>29416</v>
      </c>
      <c r="M6" s="655">
        <v>29596</v>
      </c>
    </row>
    <row r="7" spans="1:13" ht="19.5" customHeight="1">
      <c r="A7" s="838" t="s">
        <v>480</v>
      </c>
      <c r="B7" s="284">
        <v>2831</v>
      </c>
      <c r="C7" s="284">
        <v>2716</v>
      </c>
      <c r="D7" s="284">
        <v>2750</v>
      </c>
      <c r="E7" s="284">
        <v>2860</v>
      </c>
      <c r="F7" s="284">
        <v>2849</v>
      </c>
      <c r="G7" s="284">
        <v>2799</v>
      </c>
      <c r="H7" s="284">
        <v>2727</v>
      </c>
      <c r="I7" s="284">
        <v>2813</v>
      </c>
      <c r="J7" s="284">
        <v>2954</v>
      </c>
      <c r="K7" s="284">
        <v>2897</v>
      </c>
      <c r="L7" s="284">
        <v>2791</v>
      </c>
      <c r="M7" s="655">
        <v>2827</v>
      </c>
    </row>
    <row r="8" spans="1:13" ht="19.5" customHeight="1">
      <c r="A8" s="838" t="s">
        <v>481</v>
      </c>
      <c r="B8" s="284">
        <v>703</v>
      </c>
      <c r="C8" s="284">
        <v>707</v>
      </c>
      <c r="D8" s="284">
        <v>714</v>
      </c>
      <c r="E8" s="284">
        <v>719</v>
      </c>
      <c r="F8" s="284">
        <v>714</v>
      </c>
      <c r="G8" s="284">
        <v>694</v>
      </c>
      <c r="H8" s="284">
        <v>549</v>
      </c>
      <c r="I8" s="284">
        <v>547</v>
      </c>
      <c r="J8" s="284">
        <v>677</v>
      </c>
      <c r="K8" s="284">
        <v>685</v>
      </c>
      <c r="L8" s="284">
        <v>685</v>
      </c>
      <c r="M8" s="655">
        <v>686</v>
      </c>
    </row>
    <row r="9" spans="1:13" ht="19.5" customHeight="1" thickBot="1">
      <c r="A9" s="839" t="s">
        <v>482</v>
      </c>
      <c r="B9" s="840">
        <v>30278</v>
      </c>
      <c r="C9" s="840">
        <v>30119</v>
      </c>
      <c r="D9" s="840">
        <v>30278</v>
      </c>
      <c r="E9" s="840">
        <v>30607</v>
      </c>
      <c r="F9" s="840">
        <v>30608</v>
      </c>
      <c r="G9" s="840">
        <v>30513</v>
      </c>
      <c r="H9" s="840">
        <v>30648</v>
      </c>
      <c r="I9" s="840">
        <v>30645</v>
      </c>
      <c r="J9" s="840">
        <v>31049</v>
      </c>
      <c r="K9" s="840">
        <v>31362</v>
      </c>
      <c r="L9" s="840">
        <v>31522</v>
      </c>
      <c r="M9" s="841">
        <v>31737</v>
      </c>
    </row>
    <row r="10" spans="1:13" ht="15.75" customHeight="1" thickTop="1">
      <c r="A10" s="1259"/>
      <c r="B10" s="1259"/>
      <c r="C10" s="1259"/>
      <c r="D10" s="1259"/>
      <c r="E10" s="1259"/>
      <c r="F10" s="1259"/>
      <c r="G10" s="1259"/>
      <c r="H10" s="1259"/>
      <c r="I10" s="1259"/>
      <c r="J10" s="1259"/>
      <c r="K10" s="1259"/>
      <c r="L10" s="1259"/>
      <c r="M10" s="1259"/>
    </row>
    <row r="11" spans="1:15" ht="12.75">
      <c r="A11" s="1003" t="s">
        <v>473</v>
      </c>
      <c r="B11" s="1003"/>
      <c r="C11" s="1003"/>
      <c r="D11" s="1003"/>
      <c r="E11" s="1003"/>
      <c r="F11" s="616"/>
      <c r="G11" s="616"/>
      <c r="H11" s="616"/>
      <c r="I11" s="51"/>
      <c r="J11" s="51"/>
      <c r="K11" s="51"/>
      <c r="L11" s="51"/>
      <c r="M11" s="51"/>
      <c r="N11" s="51"/>
      <c r="O11" s="51"/>
    </row>
    <row r="12" spans="1:15" ht="12.75">
      <c r="A12" s="1002" t="s">
        <v>421</v>
      </c>
      <c r="B12" s="1002"/>
      <c r="C12" s="1002"/>
      <c r="D12" s="1002"/>
      <c r="E12" s="1002"/>
      <c r="F12" s="1002"/>
      <c r="G12" s="44"/>
      <c r="H12" s="44"/>
      <c r="I12" s="621"/>
      <c r="J12" s="621"/>
      <c r="K12" s="621"/>
      <c r="L12" s="621"/>
      <c r="M12" s="621"/>
      <c r="N12" s="621"/>
      <c r="O12" s="621"/>
    </row>
    <row r="13" spans="1:8" ht="12.75">
      <c r="A13" s="1041" t="s">
        <v>350</v>
      </c>
      <c r="B13" s="1041"/>
      <c r="C13" s="1041"/>
      <c r="D13" s="1041"/>
      <c r="E13" s="1041"/>
      <c r="F13" s="52"/>
      <c r="G13" s="52"/>
      <c r="H13" s="52"/>
    </row>
    <row r="14" ht="12.75"/>
    <row r="15" spans="1:15" ht="12.75">
      <c r="A15" s="45"/>
      <c r="B15" s="45"/>
      <c r="C15" s="45"/>
      <c r="D15" s="46"/>
      <c r="E15" s="1008" t="s">
        <v>36</v>
      </c>
      <c r="F15" s="1008"/>
      <c r="G15" s="217"/>
      <c r="H15" s="217"/>
      <c r="I15" s="45"/>
      <c r="J15" s="53"/>
      <c r="K15" s="53"/>
      <c r="L15" s="53"/>
      <c r="M15" s="45"/>
      <c r="N15" s="45"/>
      <c r="O15" s="45"/>
    </row>
    <row r="16" ht="12.75"/>
    <row r="17" ht="12.75"/>
    <row r="21" ht="12.75">
      <c r="A21" s="68"/>
    </row>
    <row r="22" s="57" customFormat="1" ht="12.75">
      <c r="A22" s="78"/>
    </row>
    <row r="23" s="57" customFormat="1" ht="12.75"/>
  </sheetData>
  <sheetProtection/>
  <mergeCells count="7">
    <mergeCell ref="A2:M2"/>
    <mergeCell ref="A3:M3"/>
    <mergeCell ref="A11:E11"/>
    <mergeCell ref="A12:F12"/>
    <mergeCell ref="A13:E13"/>
    <mergeCell ref="E15:F15"/>
    <mergeCell ref="A10:M10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26.7109375" style="67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3" t="s">
        <v>3</v>
      </c>
      <c r="M1" s="842" t="s">
        <v>4</v>
      </c>
    </row>
    <row r="2" spans="1:13" s="67" customFormat="1" ht="24" customHeight="1" thickBot="1" thickTop="1">
      <c r="A2" s="1263" t="s">
        <v>494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5"/>
    </row>
    <row r="3" spans="1:13" ht="38.25" customHeight="1" thickBot="1">
      <c r="A3" s="1260" t="s">
        <v>484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2"/>
    </row>
    <row r="4" spans="1:13" s="69" customFormat="1" ht="36" customHeight="1" thickBot="1">
      <c r="A4" s="836"/>
      <c r="B4" s="623" t="s">
        <v>422</v>
      </c>
      <c r="C4" s="623" t="s">
        <v>423</v>
      </c>
      <c r="D4" s="623" t="s">
        <v>424</v>
      </c>
      <c r="E4" s="624" t="s">
        <v>425</v>
      </c>
      <c r="F4" s="624" t="s">
        <v>426</v>
      </c>
      <c r="G4" s="624" t="s">
        <v>427</v>
      </c>
      <c r="H4" s="624" t="s">
        <v>428</v>
      </c>
      <c r="I4" s="624" t="s">
        <v>429</v>
      </c>
      <c r="J4" s="623" t="s">
        <v>430</v>
      </c>
      <c r="K4" s="624" t="s">
        <v>431</v>
      </c>
      <c r="L4" s="624" t="s">
        <v>432</v>
      </c>
      <c r="M4" s="651" t="s">
        <v>433</v>
      </c>
    </row>
    <row r="5" spans="1:13" s="67" customFormat="1" ht="19.5" customHeight="1">
      <c r="A5" s="837" t="s">
        <v>478</v>
      </c>
      <c r="B5" s="282">
        <v>31976</v>
      </c>
      <c r="C5" s="282">
        <v>31884</v>
      </c>
      <c r="D5" s="282">
        <v>32107</v>
      </c>
      <c r="E5" s="282">
        <v>31676</v>
      </c>
      <c r="F5" s="282">
        <v>31712</v>
      </c>
      <c r="G5" s="282">
        <v>32361</v>
      </c>
      <c r="H5" s="282">
        <v>32288</v>
      </c>
      <c r="I5" s="282">
        <v>32726</v>
      </c>
      <c r="J5" s="282">
        <v>33072</v>
      </c>
      <c r="K5" s="282">
        <v>33493</v>
      </c>
      <c r="L5" s="282">
        <v>33528</v>
      </c>
      <c r="M5" s="653">
        <v>33716</v>
      </c>
    </row>
    <row r="6" spans="1:13" s="67" customFormat="1" ht="19.5" customHeight="1">
      <c r="A6" s="838" t="s">
        <v>479</v>
      </c>
      <c r="B6" s="284">
        <v>29534</v>
      </c>
      <c r="C6" s="284">
        <v>29567</v>
      </c>
      <c r="D6" s="284">
        <v>29691</v>
      </c>
      <c r="E6" s="284">
        <v>29263</v>
      </c>
      <c r="F6" s="284">
        <v>29243</v>
      </c>
      <c r="G6" s="284">
        <v>29673</v>
      </c>
      <c r="H6" s="284">
        <v>29598</v>
      </c>
      <c r="I6" s="284">
        <v>29963</v>
      </c>
      <c r="J6" s="284">
        <v>30148</v>
      </c>
      <c r="K6" s="284">
        <v>30395</v>
      </c>
      <c r="L6" s="284">
        <v>30479</v>
      </c>
      <c r="M6" s="655">
        <v>30698</v>
      </c>
    </row>
    <row r="7" spans="1:13" ht="19.5" customHeight="1">
      <c r="A7" s="838" t="s">
        <v>480</v>
      </c>
      <c r="B7" s="284">
        <v>2442</v>
      </c>
      <c r="C7" s="284">
        <v>2317</v>
      </c>
      <c r="D7" s="284">
        <v>2416</v>
      </c>
      <c r="E7" s="284">
        <v>2413</v>
      </c>
      <c r="F7" s="284">
        <v>2469</v>
      </c>
      <c r="G7" s="284">
        <v>2688</v>
      </c>
      <c r="H7" s="284">
        <v>2690</v>
      </c>
      <c r="I7" s="284">
        <v>2763</v>
      </c>
      <c r="J7" s="284">
        <v>2924</v>
      </c>
      <c r="K7" s="284">
        <v>3098</v>
      </c>
      <c r="L7" s="284">
        <v>3049</v>
      </c>
      <c r="M7" s="655">
        <v>3018</v>
      </c>
    </row>
    <row r="8" spans="1:13" ht="19.5" customHeight="1">
      <c r="A8" s="838" t="s">
        <v>481</v>
      </c>
      <c r="B8" s="284">
        <v>677</v>
      </c>
      <c r="C8" s="284">
        <v>695</v>
      </c>
      <c r="D8" s="284">
        <v>706</v>
      </c>
      <c r="E8" s="284">
        <v>686</v>
      </c>
      <c r="F8" s="284">
        <v>686</v>
      </c>
      <c r="G8" s="284">
        <v>673</v>
      </c>
      <c r="H8" s="284">
        <v>531</v>
      </c>
      <c r="I8" s="284">
        <v>525</v>
      </c>
      <c r="J8" s="284">
        <v>577</v>
      </c>
      <c r="K8" s="284">
        <v>696</v>
      </c>
      <c r="L8" s="284">
        <v>603</v>
      </c>
      <c r="M8" s="655">
        <v>601</v>
      </c>
    </row>
    <row r="9" spans="1:13" ht="19.5" customHeight="1" thickBot="1">
      <c r="A9" s="839" t="s">
        <v>482</v>
      </c>
      <c r="B9" s="840">
        <v>31299</v>
      </c>
      <c r="C9" s="840">
        <v>31189</v>
      </c>
      <c r="D9" s="840">
        <v>31401</v>
      </c>
      <c r="E9" s="840">
        <v>30990</v>
      </c>
      <c r="F9" s="840">
        <v>31026</v>
      </c>
      <c r="G9" s="840">
        <v>31688</v>
      </c>
      <c r="H9" s="840">
        <v>31757</v>
      </c>
      <c r="I9" s="840">
        <v>32201</v>
      </c>
      <c r="J9" s="840">
        <v>32495</v>
      </c>
      <c r="K9" s="840">
        <v>32797</v>
      </c>
      <c r="L9" s="840">
        <v>32925</v>
      </c>
      <c r="M9" s="841">
        <v>33115</v>
      </c>
    </row>
    <row r="10" spans="1:13" ht="15.75" customHeight="1" thickTop="1">
      <c r="A10" s="1259"/>
      <c r="B10" s="1259"/>
      <c r="C10" s="1259"/>
      <c r="D10" s="1259"/>
      <c r="E10" s="1259"/>
      <c r="F10" s="1259"/>
      <c r="G10" s="1259"/>
      <c r="H10" s="1259"/>
      <c r="I10" s="1259"/>
      <c r="J10" s="1259"/>
      <c r="K10" s="1259"/>
      <c r="L10" s="1259"/>
      <c r="M10" s="1259"/>
    </row>
    <row r="11" spans="1:15" ht="12.75">
      <c r="A11" s="1003" t="s">
        <v>473</v>
      </c>
      <c r="B11" s="1003"/>
      <c r="C11" s="1003"/>
      <c r="D11" s="1003"/>
      <c r="E11" s="1003"/>
      <c r="F11" s="616"/>
      <c r="G11" s="616"/>
      <c r="H11" s="616"/>
      <c r="I11" s="51"/>
      <c r="J11" s="51"/>
      <c r="K11" s="51"/>
      <c r="L11" s="51"/>
      <c r="M11" s="51"/>
      <c r="N11" s="51"/>
      <c r="O11" s="51"/>
    </row>
    <row r="12" spans="1:15" ht="12.75">
      <c r="A12" s="1002" t="s">
        <v>421</v>
      </c>
      <c r="B12" s="1002"/>
      <c r="C12" s="1002"/>
      <c r="D12" s="1002"/>
      <c r="E12" s="1002"/>
      <c r="F12" s="1002"/>
      <c r="G12" s="44"/>
      <c r="H12" s="44"/>
      <c r="I12" s="621"/>
      <c r="J12" s="621"/>
      <c r="K12" s="621"/>
      <c r="L12" s="621"/>
      <c r="M12" s="621"/>
      <c r="N12" s="621"/>
      <c r="O12" s="621"/>
    </row>
    <row r="13" spans="1:8" ht="12.75">
      <c r="A13" s="1041" t="s">
        <v>350</v>
      </c>
      <c r="B13" s="1041"/>
      <c r="C13" s="1041"/>
      <c r="D13" s="1041"/>
      <c r="E13" s="1041"/>
      <c r="F13" s="52"/>
      <c r="G13" s="52"/>
      <c r="H13" s="52"/>
    </row>
    <row r="14" ht="12.75"/>
    <row r="15" spans="1:15" ht="12.75">
      <c r="A15" s="45"/>
      <c r="B15" s="45"/>
      <c r="C15" s="45"/>
      <c r="D15" s="46"/>
      <c r="E15" s="1008" t="s">
        <v>36</v>
      </c>
      <c r="F15" s="1008"/>
      <c r="G15" s="217"/>
      <c r="H15" s="217"/>
      <c r="I15" s="45"/>
      <c r="J15" s="53"/>
      <c r="K15" s="53"/>
      <c r="L15" s="53"/>
      <c r="M15" s="45"/>
      <c r="N15" s="45"/>
      <c r="O15" s="45"/>
    </row>
    <row r="16" ht="12.75"/>
    <row r="17" ht="12.75"/>
    <row r="21" ht="12.75">
      <c r="A21" s="68"/>
    </row>
    <row r="22" s="57" customFormat="1" ht="12.75">
      <c r="A22" s="78"/>
    </row>
    <row r="23" s="57" customFormat="1" ht="12.75"/>
  </sheetData>
  <sheetProtection/>
  <mergeCells count="7">
    <mergeCell ref="A2:M2"/>
    <mergeCell ref="A3:M3"/>
    <mergeCell ref="A11:E11"/>
    <mergeCell ref="A12:F12"/>
    <mergeCell ref="A13:E13"/>
    <mergeCell ref="E15:F15"/>
    <mergeCell ref="A10:M10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26.7109375" style="67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3" t="s">
        <v>3</v>
      </c>
      <c r="M1" s="842" t="s">
        <v>4</v>
      </c>
    </row>
    <row r="2" spans="1:13" s="67" customFormat="1" ht="24" customHeight="1" thickBot="1" thickTop="1">
      <c r="A2" s="1263" t="s">
        <v>493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5"/>
    </row>
    <row r="3" spans="1:13" ht="38.25" customHeight="1" thickBot="1">
      <c r="A3" s="1260" t="s">
        <v>485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2"/>
    </row>
    <row r="4" spans="1:13" s="69" customFormat="1" ht="36" customHeight="1" thickBot="1">
      <c r="A4" s="836"/>
      <c r="B4" s="623" t="s">
        <v>422</v>
      </c>
      <c r="C4" s="623" t="s">
        <v>423</v>
      </c>
      <c r="D4" s="623" t="s">
        <v>424</v>
      </c>
      <c r="E4" s="624" t="s">
        <v>425</v>
      </c>
      <c r="F4" s="624" t="s">
        <v>426</v>
      </c>
      <c r="G4" s="624" t="s">
        <v>427</v>
      </c>
      <c r="H4" s="624" t="s">
        <v>428</v>
      </c>
      <c r="I4" s="624" t="s">
        <v>429</v>
      </c>
      <c r="J4" s="623" t="s">
        <v>430</v>
      </c>
      <c r="K4" s="624" t="s">
        <v>431</v>
      </c>
      <c r="L4" s="624" t="s">
        <v>432</v>
      </c>
      <c r="M4" s="651" t="s">
        <v>433</v>
      </c>
    </row>
    <row r="5" spans="1:13" s="67" customFormat="1" ht="19.5" customHeight="1">
      <c r="A5" s="837" t="s">
        <v>478</v>
      </c>
      <c r="B5" s="282">
        <v>33469</v>
      </c>
      <c r="C5" s="282">
        <v>33709</v>
      </c>
      <c r="D5" s="282">
        <v>34177</v>
      </c>
      <c r="E5" s="282">
        <v>34943</v>
      </c>
      <c r="F5" s="282">
        <v>35161</v>
      </c>
      <c r="G5" s="282">
        <v>35438</v>
      </c>
      <c r="H5" s="282">
        <v>35483</v>
      </c>
      <c r="I5" s="282">
        <v>35388</v>
      </c>
      <c r="J5" s="282">
        <v>35773</v>
      </c>
      <c r="K5" s="282">
        <v>35975</v>
      </c>
      <c r="L5" s="282">
        <v>36197</v>
      </c>
      <c r="M5" s="653">
        <v>36403</v>
      </c>
    </row>
    <row r="6" spans="1:13" s="67" customFormat="1" ht="19.5" customHeight="1">
      <c r="A6" s="838" t="s">
        <v>479</v>
      </c>
      <c r="B6" s="284">
        <v>30857</v>
      </c>
      <c r="C6" s="284">
        <v>31060</v>
      </c>
      <c r="D6" s="284">
        <v>31394</v>
      </c>
      <c r="E6" s="284">
        <v>31951</v>
      </c>
      <c r="F6" s="284">
        <v>32119</v>
      </c>
      <c r="G6" s="284">
        <v>32254</v>
      </c>
      <c r="H6" s="284">
        <v>32287</v>
      </c>
      <c r="I6" s="284">
        <v>32123</v>
      </c>
      <c r="J6" s="284">
        <v>32376</v>
      </c>
      <c r="K6" s="284">
        <v>32572</v>
      </c>
      <c r="L6" s="284">
        <v>32854</v>
      </c>
      <c r="M6" s="655">
        <v>32945</v>
      </c>
    </row>
    <row r="7" spans="1:13" ht="19.5" customHeight="1">
      <c r="A7" s="838" t="s">
        <v>480</v>
      </c>
      <c r="B7" s="284">
        <v>2612</v>
      </c>
      <c r="C7" s="284">
        <v>2649</v>
      </c>
      <c r="D7" s="284">
        <v>2783</v>
      </c>
      <c r="E7" s="284">
        <v>2992</v>
      </c>
      <c r="F7" s="284">
        <v>3042</v>
      </c>
      <c r="G7" s="284">
        <v>3184</v>
      </c>
      <c r="H7" s="284">
        <v>3196</v>
      </c>
      <c r="I7" s="284">
        <v>3265</v>
      </c>
      <c r="J7" s="284">
        <v>3397</v>
      </c>
      <c r="K7" s="284">
        <v>3403</v>
      </c>
      <c r="L7" s="284">
        <v>3343</v>
      </c>
      <c r="M7" s="655">
        <v>3458</v>
      </c>
    </row>
    <row r="8" spans="1:13" ht="19.5" customHeight="1">
      <c r="A8" s="838" t="s">
        <v>481</v>
      </c>
      <c r="B8" s="284">
        <v>588</v>
      </c>
      <c r="C8" s="284">
        <v>599</v>
      </c>
      <c r="D8" s="284">
        <v>610</v>
      </c>
      <c r="E8" s="284">
        <v>607</v>
      </c>
      <c r="F8" s="284">
        <v>608</v>
      </c>
      <c r="G8" s="284">
        <v>595</v>
      </c>
      <c r="H8" s="284">
        <v>547</v>
      </c>
      <c r="I8" s="284">
        <v>485</v>
      </c>
      <c r="J8" s="284">
        <v>604</v>
      </c>
      <c r="K8" s="284">
        <v>645</v>
      </c>
      <c r="L8" s="284">
        <v>657</v>
      </c>
      <c r="M8" s="655">
        <v>656</v>
      </c>
    </row>
    <row r="9" spans="1:13" ht="19.5" customHeight="1" thickBot="1">
      <c r="A9" s="839" t="s">
        <v>482</v>
      </c>
      <c r="B9" s="840">
        <v>32881</v>
      </c>
      <c r="C9" s="840">
        <v>33110</v>
      </c>
      <c r="D9" s="840">
        <v>33567</v>
      </c>
      <c r="E9" s="840">
        <v>34336</v>
      </c>
      <c r="F9" s="840">
        <v>34553</v>
      </c>
      <c r="G9" s="840">
        <v>34843</v>
      </c>
      <c r="H9" s="840">
        <v>34936</v>
      </c>
      <c r="I9" s="840">
        <v>34903</v>
      </c>
      <c r="J9" s="840">
        <v>35169</v>
      </c>
      <c r="K9" s="840">
        <v>35330</v>
      </c>
      <c r="L9" s="840">
        <v>35540</v>
      </c>
      <c r="M9" s="841">
        <v>35747</v>
      </c>
    </row>
    <row r="10" spans="1:13" ht="15.75" customHeight="1" thickTop="1">
      <c r="A10" s="1259"/>
      <c r="B10" s="1259"/>
      <c r="C10" s="1259"/>
      <c r="D10" s="1259"/>
      <c r="E10" s="1259"/>
      <c r="F10" s="1259"/>
      <c r="G10" s="1259"/>
      <c r="H10" s="1259"/>
      <c r="I10" s="1259"/>
      <c r="J10" s="1259"/>
      <c r="K10" s="1259"/>
      <c r="L10" s="1259"/>
      <c r="M10" s="1259"/>
    </row>
    <row r="11" spans="1:15" ht="12.75">
      <c r="A11" s="1003" t="s">
        <v>473</v>
      </c>
      <c r="B11" s="1003"/>
      <c r="C11" s="1003"/>
      <c r="D11" s="1003"/>
      <c r="E11" s="1003"/>
      <c r="F11" s="616"/>
      <c r="G11" s="616"/>
      <c r="H11" s="616"/>
      <c r="I11" s="51"/>
      <c r="J11" s="51"/>
      <c r="K11" s="51"/>
      <c r="L11" s="51"/>
      <c r="M11" s="51"/>
      <c r="N11" s="51"/>
      <c r="O11" s="51"/>
    </row>
    <row r="12" spans="1:15" ht="12.75">
      <c r="A12" s="1002" t="s">
        <v>421</v>
      </c>
      <c r="B12" s="1002"/>
      <c r="C12" s="1002"/>
      <c r="D12" s="1002"/>
      <c r="E12" s="1002"/>
      <c r="F12" s="1002"/>
      <c r="G12" s="44"/>
      <c r="H12" s="44"/>
      <c r="I12" s="621"/>
      <c r="J12" s="621"/>
      <c r="K12" s="621"/>
      <c r="L12" s="621"/>
      <c r="M12" s="621"/>
      <c r="N12" s="621"/>
      <c r="O12" s="621"/>
    </row>
    <row r="13" spans="1:8" ht="12.75">
      <c r="A13" s="1041" t="s">
        <v>350</v>
      </c>
      <c r="B13" s="1041"/>
      <c r="C13" s="1041"/>
      <c r="D13" s="1041"/>
      <c r="E13" s="1041"/>
      <c r="F13" s="52"/>
      <c r="G13" s="52"/>
      <c r="H13" s="52"/>
    </row>
    <row r="14" ht="12.75"/>
    <row r="15" spans="1:15" ht="12.75">
      <c r="A15" s="45"/>
      <c r="B15" s="45"/>
      <c r="C15" s="45"/>
      <c r="D15" s="46"/>
      <c r="E15" s="1008" t="s">
        <v>36</v>
      </c>
      <c r="F15" s="1008"/>
      <c r="G15" s="217"/>
      <c r="H15" s="217"/>
      <c r="I15" s="45"/>
      <c r="J15" s="53"/>
      <c r="K15" s="53"/>
      <c r="L15" s="53"/>
      <c r="M15" s="45"/>
      <c r="N15" s="45"/>
      <c r="O15" s="45"/>
    </row>
    <row r="16" ht="12.75"/>
    <row r="17" ht="12.75"/>
    <row r="21" ht="12.75">
      <c r="A21" s="68"/>
    </row>
    <row r="22" s="57" customFormat="1" ht="12.75">
      <c r="A22" s="78"/>
    </row>
    <row r="23" s="57" customFormat="1" ht="12.75"/>
  </sheetData>
  <sheetProtection/>
  <mergeCells count="7">
    <mergeCell ref="A2:M2"/>
    <mergeCell ref="A3:M3"/>
    <mergeCell ref="A11:E11"/>
    <mergeCell ref="A12:F12"/>
    <mergeCell ref="A13:E13"/>
    <mergeCell ref="E15:F15"/>
    <mergeCell ref="A10:M10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29.8515625" style="67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3" t="s">
        <v>3</v>
      </c>
      <c r="M1" s="842" t="s">
        <v>4</v>
      </c>
    </row>
    <row r="2" spans="1:13" s="67" customFormat="1" ht="24" customHeight="1" thickBot="1" thickTop="1">
      <c r="A2" s="1263" t="s">
        <v>492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5"/>
    </row>
    <row r="3" spans="1:13" ht="38.25" customHeight="1" thickBot="1">
      <c r="A3" s="1260" t="s">
        <v>486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2"/>
    </row>
    <row r="4" spans="1:13" s="69" customFormat="1" ht="36" customHeight="1" thickBot="1">
      <c r="A4" s="836"/>
      <c r="B4" s="623" t="s">
        <v>422</v>
      </c>
      <c r="C4" s="623" t="s">
        <v>423</v>
      </c>
      <c r="D4" s="623" t="s">
        <v>424</v>
      </c>
      <c r="E4" s="624" t="s">
        <v>425</v>
      </c>
      <c r="F4" s="624" t="s">
        <v>426</v>
      </c>
      <c r="G4" s="624" t="s">
        <v>427</v>
      </c>
      <c r="H4" s="624" t="s">
        <v>428</v>
      </c>
      <c r="I4" s="624" t="s">
        <v>429</v>
      </c>
      <c r="J4" s="623" t="s">
        <v>430</v>
      </c>
      <c r="K4" s="624" t="s">
        <v>431</v>
      </c>
      <c r="L4" s="624" t="s">
        <v>432</v>
      </c>
      <c r="M4" s="651" t="s">
        <v>433</v>
      </c>
    </row>
    <row r="5" spans="1:13" s="67" customFormat="1" ht="19.5" customHeight="1">
      <c r="A5" s="837" t="s">
        <v>478</v>
      </c>
      <c r="B5" s="282">
        <v>35858</v>
      </c>
      <c r="C5" s="282">
        <v>35854</v>
      </c>
      <c r="D5" s="282">
        <v>36061</v>
      </c>
      <c r="E5" s="282">
        <v>36206</v>
      </c>
      <c r="F5" s="282">
        <v>36463</v>
      </c>
      <c r="G5" s="282">
        <v>36786</v>
      </c>
      <c r="H5" s="282">
        <v>36422</v>
      </c>
      <c r="I5" s="282">
        <v>36884</v>
      </c>
      <c r="J5" s="282">
        <v>37347</v>
      </c>
      <c r="K5" s="282">
        <v>37545</v>
      </c>
      <c r="L5" s="282">
        <v>37652</v>
      </c>
      <c r="M5" s="653">
        <v>37948</v>
      </c>
    </row>
    <row r="6" spans="1:13" s="67" customFormat="1" ht="19.5" customHeight="1">
      <c r="A6" s="838" t="s">
        <v>479</v>
      </c>
      <c r="B6" s="284">
        <v>32868</v>
      </c>
      <c r="C6" s="284">
        <v>33008</v>
      </c>
      <c r="D6" s="284">
        <v>33156</v>
      </c>
      <c r="E6" s="284">
        <v>33162</v>
      </c>
      <c r="F6" s="284">
        <v>33307</v>
      </c>
      <c r="G6" s="284">
        <v>33454</v>
      </c>
      <c r="H6" s="284">
        <v>33197</v>
      </c>
      <c r="I6" s="284">
        <v>33550</v>
      </c>
      <c r="J6" s="284">
        <v>33916</v>
      </c>
      <c r="K6" s="284">
        <v>34097</v>
      </c>
      <c r="L6" s="284">
        <v>34253</v>
      </c>
      <c r="M6" s="655">
        <v>34586</v>
      </c>
    </row>
    <row r="7" spans="1:13" ht="19.5" customHeight="1">
      <c r="A7" s="838" t="s">
        <v>480</v>
      </c>
      <c r="B7" s="284">
        <v>2990</v>
      </c>
      <c r="C7" s="284">
        <v>2846</v>
      </c>
      <c r="D7" s="284">
        <v>2905</v>
      </c>
      <c r="E7" s="284">
        <v>3044</v>
      </c>
      <c r="F7" s="284">
        <v>3156</v>
      </c>
      <c r="G7" s="284">
        <v>3332</v>
      </c>
      <c r="H7" s="284">
        <v>3225</v>
      </c>
      <c r="I7" s="284">
        <v>3334</v>
      </c>
      <c r="J7" s="284">
        <v>3431</v>
      </c>
      <c r="K7" s="284">
        <v>3448</v>
      </c>
      <c r="L7" s="284">
        <v>3399</v>
      </c>
      <c r="M7" s="655">
        <v>3362</v>
      </c>
    </row>
    <row r="8" spans="1:13" ht="19.5" customHeight="1">
      <c r="A8" s="838" t="s">
        <v>481</v>
      </c>
      <c r="B8" s="284">
        <v>672</v>
      </c>
      <c r="C8" s="284">
        <v>674</v>
      </c>
      <c r="D8" s="284">
        <v>696</v>
      </c>
      <c r="E8" s="284">
        <v>705</v>
      </c>
      <c r="F8" s="284">
        <v>717</v>
      </c>
      <c r="G8" s="284">
        <v>715</v>
      </c>
      <c r="H8" s="284">
        <v>554</v>
      </c>
      <c r="I8" s="284">
        <v>568</v>
      </c>
      <c r="J8" s="284">
        <v>690</v>
      </c>
      <c r="K8" s="284">
        <v>723</v>
      </c>
      <c r="L8" s="284">
        <v>729</v>
      </c>
      <c r="M8" s="655">
        <v>719</v>
      </c>
    </row>
    <row r="9" spans="1:13" ht="19.5" customHeight="1" thickBot="1">
      <c r="A9" s="839" t="s">
        <v>482</v>
      </c>
      <c r="B9" s="840">
        <v>35186</v>
      </c>
      <c r="C9" s="840">
        <v>35180</v>
      </c>
      <c r="D9" s="840">
        <v>35365</v>
      </c>
      <c r="E9" s="840">
        <v>35501</v>
      </c>
      <c r="F9" s="840">
        <v>35746</v>
      </c>
      <c r="G9" s="840">
        <v>36071</v>
      </c>
      <c r="H9" s="840">
        <v>35868</v>
      </c>
      <c r="I9" s="840">
        <v>36316</v>
      </c>
      <c r="J9" s="840">
        <v>36657</v>
      </c>
      <c r="K9" s="840">
        <v>36822</v>
      </c>
      <c r="L9" s="840">
        <v>36923</v>
      </c>
      <c r="M9" s="841">
        <v>37229</v>
      </c>
    </row>
    <row r="10" spans="1:13" ht="15.75" customHeight="1" thickTop="1">
      <c r="A10" s="1259"/>
      <c r="B10" s="1259"/>
      <c r="C10" s="1259"/>
      <c r="D10" s="1259"/>
      <c r="E10" s="1259"/>
      <c r="F10" s="1259"/>
      <c r="G10" s="1259"/>
      <c r="H10" s="1259"/>
      <c r="I10" s="1259"/>
      <c r="J10" s="1259"/>
      <c r="K10" s="1259"/>
      <c r="L10" s="1259"/>
      <c r="M10" s="1259"/>
    </row>
    <row r="11" spans="1:15" ht="12.75">
      <c r="A11" s="1003" t="s">
        <v>473</v>
      </c>
      <c r="B11" s="1003"/>
      <c r="C11" s="1003"/>
      <c r="D11" s="1003"/>
      <c r="E11" s="1003"/>
      <c r="F11" s="616"/>
      <c r="G11" s="616"/>
      <c r="H11" s="616"/>
      <c r="I11" s="51"/>
      <c r="J11" s="51"/>
      <c r="K11" s="51"/>
      <c r="L11" s="51"/>
      <c r="M11" s="51"/>
      <c r="N11" s="51"/>
      <c r="O11" s="51"/>
    </row>
    <row r="12" spans="1:15" ht="12.75">
      <c r="A12" s="1002" t="s">
        <v>421</v>
      </c>
      <c r="B12" s="1002"/>
      <c r="C12" s="1002"/>
      <c r="D12" s="1002"/>
      <c r="E12" s="1002"/>
      <c r="F12" s="1002"/>
      <c r="G12" s="44"/>
      <c r="H12" s="44"/>
      <c r="I12" s="621"/>
      <c r="J12" s="621"/>
      <c r="K12" s="621"/>
      <c r="L12" s="621"/>
      <c r="M12" s="621"/>
      <c r="N12" s="621"/>
      <c r="O12" s="621"/>
    </row>
    <row r="13" spans="1:8" ht="12.75">
      <c r="A13" s="1041" t="s">
        <v>350</v>
      </c>
      <c r="B13" s="1041"/>
      <c r="C13" s="1041"/>
      <c r="D13" s="1041"/>
      <c r="E13" s="1041"/>
      <c r="F13" s="52"/>
      <c r="G13" s="52"/>
      <c r="H13" s="52"/>
    </row>
    <row r="14" ht="12.75"/>
    <row r="15" spans="1:15" ht="12.75">
      <c r="A15" s="45"/>
      <c r="B15" s="45"/>
      <c r="C15" s="45"/>
      <c r="D15" s="46"/>
      <c r="E15" s="1008" t="s">
        <v>36</v>
      </c>
      <c r="F15" s="1008"/>
      <c r="G15" s="217"/>
      <c r="H15" s="217"/>
      <c r="I15" s="45"/>
      <c r="J15" s="53"/>
      <c r="K15" s="53"/>
      <c r="L15" s="53"/>
      <c r="M15" s="45"/>
      <c r="N15" s="45"/>
      <c r="O15" s="45"/>
    </row>
    <row r="16" ht="12.75"/>
    <row r="17" ht="12.75"/>
    <row r="21" ht="12.75">
      <c r="A21" s="68"/>
    </row>
    <row r="22" s="57" customFormat="1" ht="12.75">
      <c r="A22" s="78"/>
    </row>
    <row r="23" s="57" customFormat="1" ht="12.75"/>
  </sheetData>
  <sheetProtection/>
  <mergeCells count="7">
    <mergeCell ref="A2:M2"/>
    <mergeCell ref="A3:M3"/>
    <mergeCell ref="A11:E11"/>
    <mergeCell ref="A12:F12"/>
    <mergeCell ref="A13:E13"/>
    <mergeCell ref="E15:F15"/>
    <mergeCell ref="A10:M10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29.8515625" style="67" customWidth="1"/>
    <col min="2" max="2" width="12.00390625" style="68" customWidth="1"/>
    <col min="3" max="3" width="11.28125" style="68" customWidth="1"/>
    <col min="4" max="4" width="11.7109375" style="68" customWidth="1"/>
    <col min="5" max="12" width="13.8515625" style="68" customWidth="1"/>
    <col min="13" max="13" width="12.57421875" style="68" customWidth="1"/>
    <col min="14" max="16384" width="9.140625" style="68" customWidth="1"/>
  </cols>
  <sheetData>
    <row r="1" spans="1:13" s="67" customFormat="1" ht="14.25" customHeight="1" thickBot="1">
      <c r="A1" s="143" t="s">
        <v>3</v>
      </c>
      <c r="M1" s="842" t="s">
        <v>4</v>
      </c>
    </row>
    <row r="2" spans="1:13" s="67" customFormat="1" ht="24" customHeight="1" thickBot="1" thickTop="1">
      <c r="A2" s="1263" t="s">
        <v>563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5"/>
    </row>
    <row r="3" spans="1:13" ht="38.25" customHeight="1" thickBot="1">
      <c r="A3" s="1260" t="s">
        <v>562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2"/>
    </row>
    <row r="4" spans="1:13" s="69" customFormat="1" ht="36" customHeight="1" thickBot="1">
      <c r="A4" s="836"/>
      <c r="B4" s="623" t="s">
        <v>422</v>
      </c>
      <c r="C4" s="623" t="s">
        <v>423</v>
      </c>
      <c r="D4" s="623" t="s">
        <v>424</v>
      </c>
      <c r="E4" s="624" t="s">
        <v>425</v>
      </c>
      <c r="F4" s="624" t="s">
        <v>426</v>
      </c>
      <c r="G4" s="624" t="s">
        <v>427</v>
      </c>
      <c r="H4" s="624" t="s">
        <v>428</v>
      </c>
      <c r="I4" s="624" t="s">
        <v>429</v>
      </c>
      <c r="J4" s="623" t="s">
        <v>430</v>
      </c>
      <c r="K4" s="624" t="s">
        <v>431</v>
      </c>
      <c r="L4" s="624" t="s">
        <v>432</v>
      </c>
      <c r="M4" s="651" t="s">
        <v>433</v>
      </c>
    </row>
    <row r="5" spans="1:13" s="67" customFormat="1" ht="19.5" customHeight="1">
      <c r="A5" s="837" t="s">
        <v>478</v>
      </c>
      <c r="B5" s="282">
        <v>37024</v>
      </c>
      <c r="C5" s="282">
        <v>36776</v>
      </c>
      <c r="D5" s="282">
        <v>36993</v>
      </c>
      <c r="E5" s="282">
        <v>35880</v>
      </c>
      <c r="F5" s="282">
        <v>36307</v>
      </c>
      <c r="G5" s="282">
        <v>36519</v>
      </c>
      <c r="H5" s="282">
        <v>36689</v>
      </c>
      <c r="I5" s="282">
        <v>37061</v>
      </c>
      <c r="J5" s="282">
        <v>37543</v>
      </c>
      <c r="K5" s="282">
        <v>37617</v>
      </c>
      <c r="L5" s="282">
        <v>37682</v>
      </c>
      <c r="M5" s="653">
        <v>37941</v>
      </c>
    </row>
    <row r="6" spans="1:13" s="67" customFormat="1" ht="19.5" customHeight="1">
      <c r="A6" s="838" t="s">
        <v>479</v>
      </c>
      <c r="B6" s="284">
        <v>34277</v>
      </c>
      <c r="C6" s="284">
        <v>34109</v>
      </c>
      <c r="D6" s="284">
        <v>34192</v>
      </c>
      <c r="E6" s="284">
        <v>33007</v>
      </c>
      <c r="F6" s="284">
        <v>33201</v>
      </c>
      <c r="G6" s="284">
        <v>33287</v>
      </c>
      <c r="H6" s="284">
        <v>33383</v>
      </c>
      <c r="I6" s="284">
        <v>33599</v>
      </c>
      <c r="J6" s="284">
        <v>33892</v>
      </c>
      <c r="K6" s="284">
        <v>33881</v>
      </c>
      <c r="L6" s="284">
        <v>34017</v>
      </c>
      <c r="M6" s="655">
        <v>34252</v>
      </c>
    </row>
    <row r="7" spans="1:13" ht="19.5" customHeight="1">
      <c r="A7" s="838" t="s">
        <v>480</v>
      </c>
      <c r="B7" s="284">
        <v>2747</v>
      </c>
      <c r="C7" s="284">
        <v>2667</v>
      </c>
      <c r="D7" s="284">
        <v>2801</v>
      </c>
      <c r="E7" s="284">
        <v>2873</v>
      </c>
      <c r="F7" s="284">
        <v>3106</v>
      </c>
      <c r="G7" s="284">
        <v>3232</v>
      </c>
      <c r="H7" s="284">
        <v>3306</v>
      </c>
      <c r="I7" s="284">
        <v>3462</v>
      </c>
      <c r="J7" s="284">
        <v>3651</v>
      </c>
      <c r="K7" s="284">
        <v>3736</v>
      </c>
      <c r="L7" s="284">
        <v>3665</v>
      </c>
      <c r="M7" s="655">
        <v>3689</v>
      </c>
    </row>
    <row r="8" spans="1:13" ht="19.5" customHeight="1">
      <c r="A8" s="838" t="s">
        <v>481</v>
      </c>
      <c r="B8" s="284">
        <v>721</v>
      </c>
      <c r="C8" s="284">
        <v>720</v>
      </c>
      <c r="D8" s="284">
        <v>736</v>
      </c>
      <c r="E8" s="284">
        <v>717</v>
      </c>
      <c r="F8" s="284">
        <v>688</v>
      </c>
      <c r="G8" s="284">
        <v>691</v>
      </c>
      <c r="H8" s="284">
        <v>543</v>
      </c>
      <c r="I8" s="284">
        <v>542</v>
      </c>
      <c r="J8" s="284">
        <v>641</v>
      </c>
      <c r="K8" s="284">
        <v>661</v>
      </c>
      <c r="L8" s="284">
        <v>671</v>
      </c>
      <c r="M8" s="655">
        <v>671</v>
      </c>
    </row>
    <row r="9" spans="1:13" ht="19.5" customHeight="1" thickBot="1">
      <c r="A9" s="839" t="s">
        <v>482</v>
      </c>
      <c r="B9" s="840">
        <v>36303</v>
      </c>
      <c r="C9" s="840">
        <v>36056</v>
      </c>
      <c r="D9" s="840">
        <v>36257</v>
      </c>
      <c r="E9" s="840">
        <v>35163</v>
      </c>
      <c r="F9" s="840">
        <v>35619</v>
      </c>
      <c r="G9" s="840">
        <v>35828</v>
      </c>
      <c r="H9" s="840">
        <v>36146</v>
      </c>
      <c r="I9" s="840">
        <v>36519</v>
      </c>
      <c r="J9" s="840">
        <v>36902</v>
      </c>
      <c r="K9" s="840">
        <v>36956</v>
      </c>
      <c r="L9" s="840">
        <v>37011</v>
      </c>
      <c r="M9" s="841">
        <v>37270</v>
      </c>
    </row>
    <row r="10" spans="1:13" ht="15.75" customHeight="1" thickTop="1">
      <c r="A10" s="1259"/>
      <c r="B10" s="1259"/>
      <c r="C10" s="1259"/>
      <c r="D10" s="1259"/>
      <c r="E10" s="1259"/>
      <c r="F10" s="1259"/>
      <c r="G10" s="1259"/>
      <c r="H10" s="1259"/>
      <c r="I10" s="1259"/>
      <c r="J10" s="1259"/>
      <c r="K10" s="1259"/>
      <c r="L10" s="1259"/>
      <c r="M10" s="1259"/>
    </row>
    <row r="11" spans="1:14" ht="12.75">
      <c r="A11" s="1003" t="s">
        <v>473</v>
      </c>
      <c r="B11" s="1003"/>
      <c r="C11" s="1003"/>
      <c r="D11" s="1003"/>
      <c r="E11" s="1003"/>
      <c r="F11" s="616"/>
      <c r="G11" s="616"/>
      <c r="H11" s="616"/>
      <c r="I11" s="51"/>
      <c r="J11" s="51"/>
      <c r="K11" s="51"/>
      <c r="L11" s="51"/>
      <c r="M11" s="51"/>
      <c r="N11" s="51"/>
    </row>
    <row r="12" spans="1:14" ht="12.75">
      <c r="A12" s="563" t="s">
        <v>626</v>
      </c>
      <c r="B12" s="563"/>
      <c r="C12" s="563"/>
      <c r="D12" s="563"/>
      <c r="E12" s="563"/>
      <c r="F12" s="616"/>
      <c r="G12" s="616"/>
      <c r="H12" s="616"/>
      <c r="I12" s="51"/>
      <c r="J12" s="51"/>
      <c r="K12" s="51"/>
      <c r="L12" s="51"/>
      <c r="M12" s="51"/>
      <c r="N12" s="51"/>
    </row>
    <row r="13" spans="1:14" ht="12.75">
      <c r="A13" s="1002" t="s">
        <v>421</v>
      </c>
      <c r="B13" s="1002"/>
      <c r="C13" s="1002"/>
      <c r="D13" s="1002"/>
      <c r="E13" s="1002"/>
      <c r="F13" s="1002"/>
      <c r="G13" s="44"/>
      <c r="H13" s="44"/>
      <c r="I13" s="621"/>
      <c r="J13" s="621"/>
      <c r="K13" s="621"/>
      <c r="L13" s="621"/>
      <c r="M13" s="621"/>
      <c r="N13" s="621"/>
    </row>
    <row r="14" spans="1:8" ht="12.75">
      <c r="A14" s="1041" t="s">
        <v>350</v>
      </c>
      <c r="B14" s="1041"/>
      <c r="C14" s="1041"/>
      <c r="D14" s="1041"/>
      <c r="E14" s="1041"/>
      <c r="F14" s="52"/>
      <c r="G14" s="52"/>
      <c r="H14" s="52"/>
    </row>
    <row r="15" ht="12.75"/>
    <row r="16" spans="1:14" ht="12.75">
      <c r="A16" s="45"/>
      <c r="B16" s="45"/>
      <c r="C16" s="45"/>
      <c r="D16" s="46"/>
      <c r="E16" s="1008" t="s">
        <v>36</v>
      </c>
      <c r="F16" s="1008"/>
      <c r="G16" s="217"/>
      <c r="H16" s="217"/>
      <c r="I16" s="45"/>
      <c r="J16" s="53"/>
      <c r="K16" s="53"/>
      <c r="L16" s="53"/>
      <c r="M16" s="45"/>
      <c r="N16" s="45"/>
    </row>
    <row r="17" ht="12.75"/>
    <row r="18" ht="12.75"/>
  </sheetData>
  <sheetProtection/>
  <mergeCells count="7">
    <mergeCell ref="A2:M2"/>
    <mergeCell ref="A3:M3"/>
    <mergeCell ref="A11:E11"/>
    <mergeCell ref="A13:F13"/>
    <mergeCell ref="A14:E14"/>
    <mergeCell ref="E16:F16"/>
    <mergeCell ref="A10:M10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B103"/>
  <sheetViews>
    <sheetView zoomScalePageLayoutView="0" workbookViewId="0" topLeftCell="A1">
      <selection activeCell="A2" sqref="A2:Z2"/>
    </sheetView>
  </sheetViews>
  <sheetFormatPr defaultColWidth="9.140625" defaultRowHeight="12.75"/>
  <cols>
    <col min="1" max="1" width="5.00390625" style="69" customWidth="1"/>
    <col min="2" max="2" width="17.28125" style="67" customWidth="1"/>
    <col min="3" max="4" width="11.7109375" style="67" customWidth="1"/>
    <col min="5" max="6" width="11.7109375" style="77" customWidth="1"/>
    <col min="7" max="9" width="11.7109375" style="68" customWidth="1"/>
    <col min="10" max="12" width="11.7109375" style="124" customWidth="1"/>
    <col min="13" max="13" width="12.00390625" style="68" customWidth="1"/>
    <col min="14" max="14" width="11.28125" style="68" customWidth="1"/>
    <col min="15" max="15" width="11.7109375" style="68" customWidth="1"/>
    <col min="16" max="25" width="13.8515625" style="68" customWidth="1"/>
    <col min="26" max="26" width="12.57421875" style="68" customWidth="1"/>
    <col min="27" max="16384" width="9.140625" style="68" customWidth="1"/>
  </cols>
  <sheetData>
    <row r="1" spans="1:26" s="67" customFormat="1" ht="14.25" customHeight="1" thickBot="1">
      <c r="A1" s="143" t="s">
        <v>3</v>
      </c>
      <c r="B1" s="108"/>
      <c r="C1" s="108"/>
      <c r="D1" s="108"/>
      <c r="E1" s="108"/>
      <c r="F1" s="101"/>
      <c r="G1" s="101"/>
      <c r="H1" s="90"/>
      <c r="I1" s="90"/>
      <c r="Z1" s="842" t="s">
        <v>4</v>
      </c>
    </row>
    <row r="2" spans="1:26" s="67" customFormat="1" ht="24" customHeight="1" thickBot="1" thickTop="1">
      <c r="A2" s="1271" t="s">
        <v>434</v>
      </c>
      <c r="B2" s="1272"/>
      <c r="C2" s="1272"/>
      <c r="D2" s="1272"/>
      <c r="E2" s="1272"/>
      <c r="F2" s="1272"/>
      <c r="G2" s="1272"/>
      <c r="H2" s="1272"/>
      <c r="I2" s="1272"/>
      <c r="J2" s="1272"/>
      <c r="K2" s="1272"/>
      <c r="L2" s="1272"/>
      <c r="M2" s="1272"/>
      <c r="N2" s="1272"/>
      <c r="O2" s="1272"/>
      <c r="P2" s="1272"/>
      <c r="Q2" s="1273"/>
      <c r="R2" s="1273"/>
      <c r="S2" s="1273"/>
      <c r="T2" s="1273"/>
      <c r="U2" s="1273"/>
      <c r="V2" s="1273"/>
      <c r="W2" s="1273"/>
      <c r="X2" s="1273"/>
      <c r="Y2" s="1273"/>
      <c r="Z2" s="1274"/>
    </row>
    <row r="3" spans="1:26" ht="38.25" customHeight="1" thickBot="1">
      <c r="A3" s="1267" t="s">
        <v>595</v>
      </c>
      <c r="B3" s="1268"/>
      <c r="C3" s="1268"/>
      <c r="D3" s="1268"/>
      <c r="E3" s="1268"/>
      <c r="F3" s="1268"/>
      <c r="G3" s="1268"/>
      <c r="H3" s="1268"/>
      <c r="I3" s="1268"/>
      <c r="J3" s="1268"/>
      <c r="K3" s="1268"/>
      <c r="L3" s="1268"/>
      <c r="M3" s="1268"/>
      <c r="N3" s="1268"/>
      <c r="O3" s="1268"/>
      <c r="P3" s="1268"/>
      <c r="Q3" s="1269"/>
      <c r="R3" s="1269"/>
      <c r="S3" s="1269"/>
      <c r="T3" s="1269"/>
      <c r="U3" s="1269"/>
      <c r="V3" s="1269"/>
      <c r="W3" s="1269"/>
      <c r="X3" s="1269"/>
      <c r="Y3" s="1269"/>
      <c r="Z3" s="1270"/>
    </row>
    <row r="4" spans="1:26" s="69" customFormat="1" ht="30.75" customHeight="1" thickBot="1">
      <c r="A4" s="1108" t="s">
        <v>50</v>
      </c>
      <c r="B4" s="1110" t="s">
        <v>51</v>
      </c>
      <c r="C4" s="1117" t="s">
        <v>52</v>
      </c>
      <c r="D4" s="1118"/>
      <c r="E4" s="1118"/>
      <c r="F4" s="1118"/>
      <c r="G4" s="1118"/>
      <c r="H4" s="1118"/>
      <c r="I4" s="1118"/>
      <c r="J4" s="1118"/>
      <c r="K4" s="1118"/>
      <c r="L4" s="1118"/>
      <c r="M4" s="1118"/>
      <c r="N4" s="1118"/>
      <c r="O4" s="1118"/>
      <c r="P4" s="1118"/>
      <c r="Q4" s="1118"/>
      <c r="R4" s="1118"/>
      <c r="S4" s="1118"/>
      <c r="T4" s="1118"/>
      <c r="U4" s="1118"/>
      <c r="V4" s="1118"/>
      <c r="W4" s="1118"/>
      <c r="X4" s="1118"/>
      <c r="Y4" s="1118"/>
      <c r="Z4" s="1119"/>
    </row>
    <row r="5" spans="1:26" s="69" customFormat="1" ht="36" customHeight="1" thickBot="1">
      <c r="A5" s="1109"/>
      <c r="B5" s="1111"/>
      <c r="C5" s="622">
        <v>1999</v>
      </c>
      <c r="D5" s="623">
        <v>2000</v>
      </c>
      <c r="E5" s="623">
        <v>2001</v>
      </c>
      <c r="F5" s="623">
        <v>2002</v>
      </c>
      <c r="G5" s="623">
        <v>2003</v>
      </c>
      <c r="H5" s="623">
        <v>2004</v>
      </c>
      <c r="I5" s="623">
        <v>2005</v>
      </c>
      <c r="J5" s="624">
        <v>2006</v>
      </c>
      <c r="K5" s="623">
        <v>2007</v>
      </c>
      <c r="L5" s="623">
        <v>2008</v>
      </c>
      <c r="M5" s="623">
        <v>2009</v>
      </c>
      <c r="N5" s="623">
        <v>2010</v>
      </c>
      <c r="O5" s="623">
        <v>2011</v>
      </c>
      <c r="P5" s="624">
        <v>2012</v>
      </c>
      <c r="Q5" s="624">
        <v>2013</v>
      </c>
      <c r="R5" s="624">
        <v>2014</v>
      </c>
      <c r="S5" s="623">
        <v>2015</v>
      </c>
      <c r="T5" s="624">
        <v>2016</v>
      </c>
      <c r="U5" s="624">
        <v>2017</v>
      </c>
      <c r="V5" s="624">
        <v>2018</v>
      </c>
      <c r="W5" s="624">
        <v>2019</v>
      </c>
      <c r="X5" s="624">
        <v>2020</v>
      </c>
      <c r="Y5" s="624">
        <v>2021</v>
      </c>
      <c r="Z5" s="651">
        <v>2022</v>
      </c>
    </row>
    <row r="6" spans="1:26" s="67" customFormat="1" ht="19.5" customHeight="1">
      <c r="A6" s="652" t="s">
        <v>53</v>
      </c>
      <c r="B6" s="521" t="s">
        <v>54</v>
      </c>
      <c r="C6" s="625">
        <v>18778</v>
      </c>
      <c r="D6" s="625">
        <v>17859</v>
      </c>
      <c r="E6" s="625">
        <v>16114</v>
      </c>
      <c r="F6" s="625">
        <v>16557</v>
      </c>
      <c r="G6" s="625">
        <v>17394</v>
      </c>
      <c r="H6" s="625">
        <v>18744</v>
      </c>
      <c r="I6" s="625">
        <v>20465</v>
      </c>
      <c r="J6" s="626">
        <v>22087</v>
      </c>
      <c r="K6" s="627">
        <v>23924</v>
      </c>
      <c r="L6" s="627">
        <v>25181</v>
      </c>
      <c r="M6" s="282">
        <v>26589</v>
      </c>
      <c r="N6" s="282">
        <v>29400</v>
      </c>
      <c r="O6" s="282">
        <v>33351</v>
      </c>
      <c r="P6" s="282">
        <v>36137</v>
      </c>
      <c r="Q6" s="282">
        <v>37657</v>
      </c>
      <c r="R6" s="282">
        <v>38378</v>
      </c>
      <c r="S6" s="282">
        <v>39506</v>
      </c>
      <c r="T6" s="282">
        <v>39616</v>
      </c>
      <c r="U6" s="282">
        <v>41795</v>
      </c>
      <c r="V6" s="282">
        <v>41529</v>
      </c>
      <c r="W6" s="282">
        <v>41767</v>
      </c>
      <c r="X6" s="282">
        <v>43283</v>
      </c>
      <c r="Y6" s="282">
        <v>45796</v>
      </c>
      <c r="Z6" s="653">
        <v>47737</v>
      </c>
    </row>
    <row r="7" spans="1:26" s="67" customFormat="1" ht="19.5" customHeight="1">
      <c r="A7" s="654" t="s">
        <v>55</v>
      </c>
      <c r="B7" s="72" t="s">
        <v>56</v>
      </c>
      <c r="C7" s="71">
        <v>1885</v>
      </c>
      <c r="D7" s="71">
        <v>1945</v>
      </c>
      <c r="E7" s="71">
        <v>1738</v>
      </c>
      <c r="F7" s="71">
        <v>1796</v>
      </c>
      <c r="G7" s="71">
        <v>1646</v>
      </c>
      <c r="H7" s="71">
        <v>2034</v>
      </c>
      <c r="I7" s="71">
        <v>2530</v>
      </c>
      <c r="J7" s="76">
        <v>2661</v>
      </c>
      <c r="K7" s="325">
        <v>2839</v>
      </c>
      <c r="L7" s="325">
        <v>3092</v>
      </c>
      <c r="M7" s="284">
        <v>3429</v>
      </c>
      <c r="N7" s="284">
        <v>4052</v>
      </c>
      <c r="O7" s="284">
        <v>4738</v>
      </c>
      <c r="P7" s="284">
        <v>5105</v>
      </c>
      <c r="Q7" s="284">
        <v>5492</v>
      </c>
      <c r="R7" s="284">
        <v>5811</v>
      </c>
      <c r="S7" s="284">
        <v>6248</v>
      </c>
      <c r="T7" s="284">
        <v>6586</v>
      </c>
      <c r="U7" s="284">
        <v>7207</v>
      </c>
      <c r="V7" s="284">
        <v>7384</v>
      </c>
      <c r="W7" s="284">
        <v>7826</v>
      </c>
      <c r="X7" s="284">
        <v>8191</v>
      </c>
      <c r="Y7" s="284">
        <v>8903</v>
      </c>
      <c r="Z7" s="655">
        <v>8956</v>
      </c>
    </row>
    <row r="8" spans="1:26" ht="19.5" customHeight="1">
      <c r="A8" s="654" t="s">
        <v>57</v>
      </c>
      <c r="B8" s="72" t="s">
        <v>58</v>
      </c>
      <c r="C8" s="71">
        <v>5370</v>
      </c>
      <c r="D8" s="71">
        <v>5295</v>
      </c>
      <c r="E8" s="71">
        <v>4771</v>
      </c>
      <c r="F8" s="71">
        <v>5243</v>
      </c>
      <c r="G8" s="71">
        <v>5827</v>
      </c>
      <c r="H8" s="71">
        <v>6496</v>
      </c>
      <c r="I8" s="71">
        <v>7625</v>
      </c>
      <c r="J8" s="76">
        <v>8033</v>
      </c>
      <c r="K8" s="325">
        <v>8357</v>
      </c>
      <c r="L8" s="325">
        <v>8417</v>
      </c>
      <c r="M8" s="284">
        <v>8769</v>
      </c>
      <c r="N8" s="284">
        <v>9730</v>
      </c>
      <c r="O8" s="284">
        <v>10448</v>
      </c>
      <c r="P8" s="284">
        <v>10765</v>
      </c>
      <c r="Q8" s="284">
        <v>11271</v>
      </c>
      <c r="R8" s="284">
        <v>11646</v>
      </c>
      <c r="S8" s="284">
        <v>12507</v>
      </c>
      <c r="T8" s="284">
        <v>12487</v>
      </c>
      <c r="U8" s="284">
        <v>13432</v>
      </c>
      <c r="V8" s="284">
        <v>13401</v>
      </c>
      <c r="W8" s="284">
        <v>13292</v>
      </c>
      <c r="X8" s="284">
        <v>13758</v>
      </c>
      <c r="Y8" s="284">
        <v>14575</v>
      </c>
      <c r="Z8" s="655">
        <v>15029</v>
      </c>
    </row>
    <row r="9" spans="1:26" ht="19.5" customHeight="1">
      <c r="A9" s="654" t="s">
        <v>59</v>
      </c>
      <c r="B9" s="72" t="s">
        <v>60</v>
      </c>
      <c r="C9" s="71">
        <v>510</v>
      </c>
      <c r="D9" s="71">
        <v>485</v>
      </c>
      <c r="E9" s="71">
        <v>470</v>
      </c>
      <c r="F9" s="71">
        <v>536</v>
      </c>
      <c r="G9" s="71">
        <v>524</v>
      </c>
      <c r="H9" s="71">
        <v>654</v>
      </c>
      <c r="I9" s="71">
        <v>840</v>
      </c>
      <c r="J9" s="76">
        <v>1070</v>
      </c>
      <c r="K9" s="325">
        <v>1067</v>
      </c>
      <c r="L9" s="325">
        <v>1207</v>
      </c>
      <c r="M9" s="284">
        <v>1376</v>
      </c>
      <c r="N9" s="284">
        <v>1559</v>
      </c>
      <c r="O9" s="284">
        <v>1783</v>
      </c>
      <c r="P9" s="284">
        <v>2047</v>
      </c>
      <c r="Q9" s="284">
        <v>2146</v>
      </c>
      <c r="R9" s="284">
        <v>2281</v>
      </c>
      <c r="S9" s="284">
        <v>2401</v>
      </c>
      <c r="T9" s="284">
        <v>2492</v>
      </c>
      <c r="U9" s="284">
        <v>2813</v>
      </c>
      <c r="V9" s="284">
        <v>2850</v>
      </c>
      <c r="W9" s="284">
        <v>2842</v>
      </c>
      <c r="X9" s="284">
        <v>3012</v>
      </c>
      <c r="Y9" s="284">
        <v>3216</v>
      </c>
      <c r="Z9" s="655">
        <v>3430</v>
      </c>
    </row>
    <row r="10" spans="1:26" ht="19.5" customHeight="1">
      <c r="A10" s="654" t="s">
        <v>61</v>
      </c>
      <c r="B10" s="72" t="s">
        <v>62</v>
      </c>
      <c r="C10" s="71">
        <v>3261</v>
      </c>
      <c r="D10" s="71">
        <v>3002</v>
      </c>
      <c r="E10" s="71">
        <v>2595</v>
      </c>
      <c r="F10" s="71">
        <v>2718</v>
      </c>
      <c r="G10" s="71">
        <v>2618</v>
      </c>
      <c r="H10" s="71">
        <v>2993</v>
      </c>
      <c r="I10" s="71">
        <v>3486</v>
      </c>
      <c r="J10" s="76">
        <v>3587</v>
      </c>
      <c r="K10" s="325">
        <v>3811</v>
      </c>
      <c r="L10" s="325">
        <v>3939</v>
      </c>
      <c r="M10" s="284">
        <v>4114</v>
      </c>
      <c r="N10" s="284">
        <v>4507</v>
      </c>
      <c r="O10" s="284">
        <v>4841</v>
      </c>
      <c r="P10" s="284">
        <v>5144</v>
      </c>
      <c r="Q10" s="284">
        <v>5424</v>
      </c>
      <c r="R10" s="284">
        <v>5490</v>
      </c>
      <c r="S10" s="284">
        <v>5615</v>
      </c>
      <c r="T10" s="284">
        <v>5661</v>
      </c>
      <c r="U10" s="284">
        <v>6203</v>
      </c>
      <c r="V10" s="284">
        <v>6238</v>
      </c>
      <c r="W10" s="284">
        <v>6302</v>
      </c>
      <c r="X10" s="284">
        <v>6644</v>
      </c>
      <c r="Y10" s="284">
        <v>6960</v>
      </c>
      <c r="Z10" s="655">
        <v>7368</v>
      </c>
    </row>
    <row r="11" spans="1:26" ht="19.5" customHeight="1">
      <c r="A11" s="654" t="s">
        <v>63</v>
      </c>
      <c r="B11" s="72" t="s">
        <v>64</v>
      </c>
      <c r="C11" s="71">
        <v>63822</v>
      </c>
      <c r="D11" s="71">
        <v>65147</v>
      </c>
      <c r="E11" s="71">
        <v>62502</v>
      </c>
      <c r="F11" s="71">
        <v>64872</v>
      </c>
      <c r="G11" s="71">
        <v>68971</v>
      </c>
      <c r="H11" s="71">
        <v>74167</v>
      </c>
      <c r="I11" s="71">
        <v>81738</v>
      </c>
      <c r="J11" s="76">
        <v>87519</v>
      </c>
      <c r="K11" s="325">
        <f>49435+45771</f>
        <v>95206</v>
      </c>
      <c r="L11" s="325">
        <v>98028</v>
      </c>
      <c r="M11" s="284">
        <v>100192</v>
      </c>
      <c r="N11" s="284">
        <v>106037</v>
      </c>
      <c r="O11" s="284">
        <v>113342</v>
      </c>
      <c r="P11" s="284">
        <v>121131</v>
      </c>
      <c r="Q11" s="284">
        <v>127091</v>
      </c>
      <c r="R11" s="284">
        <v>134016</v>
      </c>
      <c r="S11" s="284">
        <v>137408</v>
      </c>
      <c r="T11" s="284">
        <v>136176</v>
      </c>
      <c r="U11" s="284">
        <v>145461</v>
      </c>
      <c r="V11" s="284">
        <v>145489</v>
      </c>
      <c r="W11" s="284">
        <v>144459</v>
      </c>
      <c r="X11" s="284">
        <v>148767</v>
      </c>
      <c r="Y11" s="284">
        <v>156175</v>
      </c>
      <c r="Z11" s="655">
        <v>161515</v>
      </c>
    </row>
    <row r="12" spans="1:26" ht="19.5" customHeight="1">
      <c r="A12" s="654" t="s">
        <v>65</v>
      </c>
      <c r="B12" s="72" t="s">
        <v>66</v>
      </c>
      <c r="C12" s="71">
        <v>21060</v>
      </c>
      <c r="D12" s="71">
        <v>20684</v>
      </c>
      <c r="E12" s="71">
        <v>20477</v>
      </c>
      <c r="F12" s="71">
        <v>22445</v>
      </c>
      <c r="G12" s="71">
        <v>24645</v>
      </c>
      <c r="H12" s="71">
        <v>28068</v>
      </c>
      <c r="I12" s="71">
        <v>33135</v>
      </c>
      <c r="J12" s="76">
        <v>38063</v>
      </c>
      <c r="K12" s="325">
        <v>39685</v>
      </c>
      <c r="L12" s="325">
        <v>41979</v>
      </c>
      <c r="M12" s="284">
        <v>44332</v>
      </c>
      <c r="N12" s="284">
        <v>48886</v>
      </c>
      <c r="O12" s="284">
        <v>54230</v>
      </c>
      <c r="P12" s="284">
        <v>58310</v>
      </c>
      <c r="Q12" s="284">
        <v>62388</v>
      </c>
      <c r="R12" s="284">
        <v>65506</v>
      </c>
      <c r="S12" s="284">
        <v>68133</v>
      </c>
      <c r="T12" s="284">
        <v>66156</v>
      </c>
      <c r="U12" s="284">
        <v>71358</v>
      </c>
      <c r="V12" s="284">
        <v>72621</v>
      </c>
      <c r="W12" s="284">
        <v>74551</v>
      </c>
      <c r="X12" s="284">
        <v>77504</v>
      </c>
      <c r="Y12" s="284">
        <v>84121</v>
      </c>
      <c r="Z12" s="655">
        <v>91808</v>
      </c>
    </row>
    <row r="13" spans="1:26" ht="19.5" customHeight="1">
      <c r="A13" s="654" t="s">
        <v>67</v>
      </c>
      <c r="B13" s="72" t="s">
        <v>68</v>
      </c>
      <c r="C13" s="71">
        <v>1416</v>
      </c>
      <c r="D13" s="71">
        <v>1483</v>
      </c>
      <c r="E13" s="71">
        <v>1485</v>
      </c>
      <c r="F13" s="71">
        <v>1401</v>
      </c>
      <c r="G13" s="71">
        <v>1424</v>
      </c>
      <c r="H13" s="71">
        <v>1514</v>
      </c>
      <c r="I13" s="71">
        <v>1754</v>
      </c>
      <c r="J13" s="76">
        <v>1982</v>
      </c>
      <c r="K13" s="325">
        <v>2051</v>
      </c>
      <c r="L13" s="325">
        <v>2195</v>
      </c>
      <c r="M13" s="284">
        <v>2386</v>
      </c>
      <c r="N13" s="284">
        <v>2620</v>
      </c>
      <c r="O13" s="284">
        <v>2880</v>
      </c>
      <c r="P13" s="284">
        <v>3136</v>
      </c>
      <c r="Q13" s="284">
        <v>3288</v>
      </c>
      <c r="R13" s="284">
        <v>3300</v>
      </c>
      <c r="S13" s="284">
        <v>3487</v>
      </c>
      <c r="T13" s="284">
        <v>3672</v>
      </c>
      <c r="U13" s="284">
        <v>3948</v>
      </c>
      <c r="V13" s="284">
        <v>4008</v>
      </c>
      <c r="W13" s="284">
        <v>4004</v>
      </c>
      <c r="X13" s="284">
        <v>4108</v>
      </c>
      <c r="Y13" s="284">
        <v>4427</v>
      </c>
      <c r="Z13" s="655">
        <v>4524</v>
      </c>
    </row>
    <row r="14" spans="1:26" ht="19.5" customHeight="1">
      <c r="A14" s="654" t="s">
        <v>69</v>
      </c>
      <c r="B14" s="72" t="s">
        <v>70</v>
      </c>
      <c r="C14" s="71">
        <v>14913</v>
      </c>
      <c r="D14" s="71">
        <v>13748</v>
      </c>
      <c r="E14" s="71">
        <v>12568</v>
      </c>
      <c r="F14" s="71">
        <v>12512</v>
      </c>
      <c r="G14" s="71">
        <v>13085</v>
      </c>
      <c r="H14" s="71">
        <v>14046</v>
      </c>
      <c r="I14" s="71">
        <v>15841</v>
      </c>
      <c r="J14" s="76">
        <v>17349</v>
      </c>
      <c r="K14" s="325">
        <v>18005</v>
      </c>
      <c r="L14" s="325">
        <v>18389</v>
      </c>
      <c r="M14" s="284">
        <v>18911</v>
      </c>
      <c r="N14" s="284">
        <v>20076</v>
      </c>
      <c r="O14" s="284">
        <v>21765</v>
      </c>
      <c r="P14" s="284">
        <v>23124</v>
      </c>
      <c r="Q14" s="284">
        <v>23912</v>
      </c>
      <c r="R14" s="284">
        <v>24255</v>
      </c>
      <c r="S14" s="284">
        <v>25520</v>
      </c>
      <c r="T14" s="284">
        <v>25783</v>
      </c>
      <c r="U14" s="284">
        <v>27853</v>
      </c>
      <c r="V14" s="284">
        <v>27816</v>
      </c>
      <c r="W14" s="284">
        <v>27380</v>
      </c>
      <c r="X14" s="284">
        <v>28246</v>
      </c>
      <c r="Y14" s="284">
        <v>30081</v>
      </c>
      <c r="Z14" s="655">
        <v>31697</v>
      </c>
    </row>
    <row r="15" spans="1:26" ht="19.5" customHeight="1">
      <c r="A15" s="656">
        <f aca="true" t="shared" si="0" ref="A15:A47">+A14+1</f>
        <v>10</v>
      </c>
      <c r="B15" s="72" t="s">
        <v>71</v>
      </c>
      <c r="C15" s="71">
        <v>14977</v>
      </c>
      <c r="D15" s="71">
        <v>14019</v>
      </c>
      <c r="E15" s="71">
        <v>13065</v>
      </c>
      <c r="F15" s="71">
        <v>12977</v>
      </c>
      <c r="G15" s="71">
        <v>13817</v>
      </c>
      <c r="H15" s="71">
        <v>14762</v>
      </c>
      <c r="I15" s="71">
        <v>16213</v>
      </c>
      <c r="J15" s="76">
        <v>17617</v>
      </c>
      <c r="K15" s="325">
        <v>18956</v>
      </c>
      <c r="L15" s="325">
        <v>19613</v>
      </c>
      <c r="M15" s="284">
        <v>20052</v>
      </c>
      <c r="N15" s="284">
        <v>21708</v>
      </c>
      <c r="O15" s="284">
        <v>23621</v>
      </c>
      <c r="P15" s="284">
        <v>24661</v>
      </c>
      <c r="Q15" s="284">
        <v>25532</v>
      </c>
      <c r="R15" s="284">
        <v>26363</v>
      </c>
      <c r="S15" s="284">
        <v>27296</v>
      </c>
      <c r="T15" s="284">
        <v>27631</v>
      </c>
      <c r="U15" s="284">
        <v>29951</v>
      </c>
      <c r="V15" s="284">
        <v>29993</v>
      </c>
      <c r="W15" s="284">
        <v>29698</v>
      </c>
      <c r="X15" s="284">
        <v>31275</v>
      </c>
      <c r="Y15" s="284">
        <v>33197</v>
      </c>
      <c r="Z15" s="655">
        <v>34613</v>
      </c>
    </row>
    <row r="16" spans="1:26" ht="19.5" customHeight="1">
      <c r="A16" s="656">
        <f t="shared" si="0"/>
        <v>11</v>
      </c>
      <c r="B16" s="72" t="s">
        <v>72</v>
      </c>
      <c r="C16" s="71">
        <v>2469</v>
      </c>
      <c r="D16" s="71">
        <v>2324</v>
      </c>
      <c r="E16" s="71">
        <v>2388</v>
      </c>
      <c r="F16" s="71">
        <v>2102</v>
      </c>
      <c r="G16" s="71">
        <v>2241</v>
      </c>
      <c r="H16" s="71">
        <v>2428</v>
      </c>
      <c r="I16" s="71">
        <v>2741</v>
      </c>
      <c r="J16" s="76">
        <v>3025</v>
      </c>
      <c r="K16" s="325">
        <v>3149</v>
      </c>
      <c r="L16" s="325">
        <v>3217</v>
      </c>
      <c r="M16" s="284">
        <v>3370</v>
      </c>
      <c r="N16" s="284">
        <v>3687</v>
      </c>
      <c r="O16" s="284">
        <v>3990</v>
      </c>
      <c r="P16" s="284">
        <v>4109</v>
      </c>
      <c r="Q16" s="284">
        <v>4295</v>
      </c>
      <c r="R16" s="284">
        <v>4358</v>
      </c>
      <c r="S16" s="284">
        <v>4482</v>
      </c>
      <c r="T16" s="284">
        <v>4559</v>
      </c>
      <c r="U16" s="284">
        <v>4799</v>
      </c>
      <c r="V16" s="284">
        <v>4743</v>
      </c>
      <c r="W16" s="284">
        <v>4743</v>
      </c>
      <c r="X16" s="284">
        <v>4783</v>
      </c>
      <c r="Y16" s="284">
        <v>4944</v>
      </c>
      <c r="Z16" s="655">
        <v>5158</v>
      </c>
    </row>
    <row r="17" spans="1:26" ht="19.5" customHeight="1">
      <c r="A17" s="656">
        <f t="shared" si="0"/>
        <v>12</v>
      </c>
      <c r="B17" s="72" t="s">
        <v>73</v>
      </c>
      <c r="C17" s="71">
        <v>484</v>
      </c>
      <c r="D17" s="71">
        <v>571</v>
      </c>
      <c r="E17" s="71">
        <v>633</v>
      </c>
      <c r="F17" s="71">
        <v>678</v>
      </c>
      <c r="G17" s="71">
        <v>717</v>
      </c>
      <c r="H17" s="71">
        <v>737</v>
      </c>
      <c r="I17" s="71">
        <v>830</v>
      </c>
      <c r="J17" s="76">
        <v>985</v>
      </c>
      <c r="K17" s="325">
        <v>848</v>
      </c>
      <c r="L17" s="325">
        <v>995</v>
      </c>
      <c r="M17" s="284">
        <v>1062</v>
      </c>
      <c r="N17" s="284">
        <v>1289</v>
      </c>
      <c r="O17" s="284">
        <v>1396</v>
      </c>
      <c r="P17" s="284">
        <v>1510</v>
      </c>
      <c r="Q17" s="284">
        <v>1651</v>
      </c>
      <c r="R17" s="284">
        <v>1775</v>
      </c>
      <c r="S17" s="284">
        <v>2110</v>
      </c>
      <c r="T17" s="284">
        <v>2241</v>
      </c>
      <c r="U17" s="284">
        <v>2540</v>
      </c>
      <c r="V17" s="284">
        <v>2617</v>
      </c>
      <c r="W17" s="284">
        <v>2635</v>
      </c>
      <c r="X17" s="284">
        <v>2832</v>
      </c>
      <c r="Y17" s="284">
        <v>3140</v>
      </c>
      <c r="Z17" s="655">
        <v>3129</v>
      </c>
    </row>
    <row r="18" spans="1:26" ht="19.5" customHeight="1">
      <c r="A18" s="656">
        <f t="shared" si="0"/>
        <v>13</v>
      </c>
      <c r="B18" s="72" t="s">
        <v>74</v>
      </c>
      <c r="C18" s="71">
        <v>439</v>
      </c>
      <c r="D18" s="71">
        <v>498</v>
      </c>
      <c r="E18" s="71">
        <v>573</v>
      </c>
      <c r="F18" s="71">
        <v>577</v>
      </c>
      <c r="G18" s="71">
        <v>570</v>
      </c>
      <c r="H18" s="71">
        <v>731</v>
      </c>
      <c r="I18" s="71">
        <v>963</v>
      </c>
      <c r="J18" s="76">
        <v>1191</v>
      </c>
      <c r="K18" s="325">
        <v>1137</v>
      </c>
      <c r="L18" s="325">
        <v>1416</v>
      </c>
      <c r="M18" s="284">
        <v>1640</v>
      </c>
      <c r="N18" s="284">
        <v>1982</v>
      </c>
      <c r="O18" s="284">
        <v>2110</v>
      </c>
      <c r="P18" s="284">
        <v>2337</v>
      </c>
      <c r="Q18" s="284">
        <v>2393</v>
      </c>
      <c r="R18" s="284">
        <v>2450</v>
      </c>
      <c r="S18" s="284">
        <v>2507</v>
      </c>
      <c r="T18" s="284">
        <v>2581</v>
      </c>
      <c r="U18" s="284">
        <v>2935</v>
      </c>
      <c r="V18" s="284">
        <v>2810</v>
      </c>
      <c r="W18" s="284">
        <v>2715</v>
      </c>
      <c r="X18" s="284">
        <v>2913</v>
      </c>
      <c r="Y18" s="284">
        <v>3346</v>
      </c>
      <c r="Z18" s="655">
        <v>3648</v>
      </c>
    </row>
    <row r="19" spans="1:26" ht="19.5" customHeight="1">
      <c r="A19" s="656">
        <f t="shared" si="0"/>
        <v>14</v>
      </c>
      <c r="B19" s="72" t="s">
        <v>75</v>
      </c>
      <c r="C19" s="71">
        <v>6380</v>
      </c>
      <c r="D19" s="71">
        <v>3225</v>
      </c>
      <c r="E19" s="71">
        <v>3078</v>
      </c>
      <c r="F19" s="71">
        <v>3217</v>
      </c>
      <c r="G19" s="71">
        <v>3416</v>
      </c>
      <c r="H19" s="71">
        <v>3760</v>
      </c>
      <c r="I19" s="71">
        <v>3970</v>
      </c>
      <c r="J19" s="76">
        <v>4423</v>
      </c>
      <c r="K19" s="325">
        <v>4701</v>
      </c>
      <c r="L19" s="325">
        <v>4882</v>
      </c>
      <c r="M19" s="284">
        <v>5156</v>
      </c>
      <c r="N19" s="284">
        <v>5554</v>
      </c>
      <c r="O19" s="284">
        <v>6042</v>
      </c>
      <c r="P19" s="284">
        <v>6381</v>
      </c>
      <c r="Q19" s="284">
        <v>6554</v>
      </c>
      <c r="R19" s="284">
        <v>6831</v>
      </c>
      <c r="S19" s="284">
        <v>7079</v>
      </c>
      <c r="T19" s="284">
        <v>6940</v>
      </c>
      <c r="U19" s="284">
        <v>7393</v>
      </c>
      <c r="V19" s="284">
        <v>7362</v>
      </c>
      <c r="W19" s="284">
        <v>7190</v>
      </c>
      <c r="X19" s="284">
        <v>7385</v>
      </c>
      <c r="Y19" s="284">
        <v>7797</v>
      </c>
      <c r="Z19" s="655">
        <v>8102</v>
      </c>
    </row>
    <row r="20" spans="1:26" ht="19.5" customHeight="1">
      <c r="A20" s="656">
        <f t="shared" si="0"/>
        <v>15</v>
      </c>
      <c r="B20" s="72" t="s">
        <v>76</v>
      </c>
      <c r="C20" s="71">
        <v>2350</v>
      </c>
      <c r="D20" s="71">
        <v>2265</v>
      </c>
      <c r="E20" s="71">
        <v>2026</v>
      </c>
      <c r="F20" s="71">
        <v>2278</v>
      </c>
      <c r="G20" s="71">
        <v>2399</v>
      </c>
      <c r="H20" s="71">
        <v>2778</v>
      </c>
      <c r="I20" s="71">
        <v>3295</v>
      </c>
      <c r="J20" s="76">
        <v>3757</v>
      </c>
      <c r="K20" s="325">
        <v>4002</v>
      </c>
      <c r="L20" s="325">
        <v>4073</v>
      </c>
      <c r="M20" s="284">
        <v>4287</v>
      </c>
      <c r="N20" s="284">
        <v>4704</v>
      </c>
      <c r="O20" s="284">
        <v>5109</v>
      </c>
      <c r="P20" s="284">
        <v>5367</v>
      </c>
      <c r="Q20" s="284">
        <v>5410</v>
      </c>
      <c r="R20" s="284">
        <v>5606</v>
      </c>
      <c r="S20" s="284">
        <v>5780</v>
      </c>
      <c r="T20" s="284">
        <v>5753</v>
      </c>
      <c r="U20" s="284">
        <v>6220</v>
      </c>
      <c r="V20" s="284">
        <v>6235</v>
      </c>
      <c r="W20" s="284">
        <v>5980</v>
      </c>
      <c r="X20" s="284">
        <v>5895</v>
      </c>
      <c r="Y20" s="284">
        <v>6432</v>
      </c>
      <c r="Z20" s="655">
        <v>6793</v>
      </c>
    </row>
    <row r="21" spans="1:26" ht="19.5" customHeight="1">
      <c r="A21" s="656">
        <f t="shared" si="0"/>
        <v>16</v>
      </c>
      <c r="B21" s="72" t="s">
        <v>77</v>
      </c>
      <c r="C21" s="71">
        <v>31988</v>
      </c>
      <c r="D21" s="71">
        <v>30775</v>
      </c>
      <c r="E21" s="71">
        <v>33417</v>
      </c>
      <c r="F21" s="71">
        <v>29280</v>
      </c>
      <c r="G21" s="71">
        <v>32595</v>
      </c>
      <c r="H21" s="71">
        <v>35744</v>
      </c>
      <c r="I21" s="71">
        <v>39310</v>
      </c>
      <c r="J21" s="76">
        <v>43525</v>
      </c>
      <c r="K21" s="325">
        <v>46861</v>
      </c>
      <c r="L21" s="325">
        <v>48249</v>
      </c>
      <c r="M21" s="284">
        <v>49184</v>
      </c>
      <c r="N21" s="284">
        <v>53636</v>
      </c>
      <c r="O21" s="284">
        <v>58631</v>
      </c>
      <c r="P21" s="284">
        <v>62739</v>
      </c>
      <c r="Q21" s="284">
        <v>65656</v>
      </c>
      <c r="R21" s="284">
        <v>69035</v>
      </c>
      <c r="S21" s="284">
        <v>71548</v>
      </c>
      <c r="T21" s="284">
        <v>72627</v>
      </c>
      <c r="U21" s="284">
        <v>78436</v>
      </c>
      <c r="V21" s="284">
        <v>78149</v>
      </c>
      <c r="W21" s="284">
        <v>78554</v>
      </c>
      <c r="X21" s="284">
        <v>82051</v>
      </c>
      <c r="Y21" s="284">
        <v>86972</v>
      </c>
      <c r="Z21" s="655">
        <v>91132</v>
      </c>
    </row>
    <row r="22" spans="1:26" ht="19.5" customHeight="1">
      <c r="A22" s="656">
        <f t="shared" si="0"/>
        <v>17</v>
      </c>
      <c r="B22" s="72" t="s">
        <v>78</v>
      </c>
      <c r="C22" s="71">
        <v>6219</v>
      </c>
      <c r="D22" s="71">
        <v>5902</v>
      </c>
      <c r="E22" s="71">
        <v>5279</v>
      </c>
      <c r="F22" s="71">
        <v>5433</v>
      </c>
      <c r="G22" s="71">
        <v>5898</v>
      </c>
      <c r="H22" s="71">
        <v>6293</v>
      </c>
      <c r="I22" s="71">
        <v>7195</v>
      </c>
      <c r="J22" s="76">
        <v>8107</v>
      </c>
      <c r="K22" s="325">
        <v>8813</v>
      </c>
      <c r="L22" s="325">
        <v>9282</v>
      </c>
      <c r="M22" s="284">
        <v>9631</v>
      </c>
      <c r="N22" s="284">
        <v>10429</v>
      </c>
      <c r="O22" s="284">
        <v>11499</v>
      </c>
      <c r="P22" s="284">
        <v>11985</v>
      </c>
      <c r="Q22" s="284">
        <v>12478</v>
      </c>
      <c r="R22" s="284">
        <v>12811</v>
      </c>
      <c r="S22" s="284">
        <v>13523</v>
      </c>
      <c r="T22" s="284">
        <v>13820</v>
      </c>
      <c r="U22" s="284">
        <v>14837</v>
      </c>
      <c r="V22" s="284">
        <v>14544</v>
      </c>
      <c r="W22" s="284">
        <v>14343</v>
      </c>
      <c r="X22" s="284">
        <v>15056</v>
      </c>
      <c r="Y22" s="284">
        <v>16176</v>
      </c>
      <c r="Z22" s="655">
        <v>16925</v>
      </c>
    </row>
    <row r="23" spans="1:26" ht="19.5" customHeight="1">
      <c r="A23" s="656">
        <f t="shared" si="0"/>
        <v>18</v>
      </c>
      <c r="B23" s="72" t="s">
        <v>79</v>
      </c>
      <c r="C23" s="71">
        <v>1568</v>
      </c>
      <c r="D23" s="71">
        <v>1550</v>
      </c>
      <c r="E23" s="71">
        <v>1355</v>
      </c>
      <c r="F23" s="71">
        <v>1537</v>
      </c>
      <c r="G23" s="71">
        <v>1557</v>
      </c>
      <c r="H23" s="71">
        <v>1711</v>
      </c>
      <c r="I23" s="71">
        <v>1980</v>
      </c>
      <c r="J23" s="76">
        <v>2073</v>
      </c>
      <c r="K23" s="325">
        <v>2160</v>
      </c>
      <c r="L23" s="325">
        <v>2299</v>
      </c>
      <c r="M23" s="284">
        <v>2420</v>
      </c>
      <c r="N23" s="284">
        <v>2538</v>
      </c>
      <c r="O23" s="284">
        <v>2611</v>
      </c>
      <c r="P23" s="284">
        <v>2661</v>
      </c>
      <c r="Q23" s="284">
        <v>2724</v>
      </c>
      <c r="R23" s="284">
        <v>2765</v>
      </c>
      <c r="S23" s="284">
        <v>2919</v>
      </c>
      <c r="T23" s="284">
        <v>2989</v>
      </c>
      <c r="U23" s="284">
        <v>3159</v>
      </c>
      <c r="V23" s="284">
        <v>3090</v>
      </c>
      <c r="W23" s="284">
        <v>3072</v>
      </c>
      <c r="X23" s="284">
        <v>3151</v>
      </c>
      <c r="Y23" s="284">
        <v>3249</v>
      </c>
      <c r="Z23" s="655">
        <v>3310</v>
      </c>
    </row>
    <row r="24" spans="1:26" ht="19.5" customHeight="1">
      <c r="A24" s="656">
        <f t="shared" si="0"/>
        <v>19</v>
      </c>
      <c r="B24" s="72" t="s">
        <v>80</v>
      </c>
      <c r="C24" s="71">
        <v>4848</v>
      </c>
      <c r="D24" s="71">
        <v>4885</v>
      </c>
      <c r="E24" s="71">
        <v>4480</v>
      </c>
      <c r="F24" s="71">
        <v>4580</v>
      </c>
      <c r="G24" s="71">
        <v>4759</v>
      </c>
      <c r="H24" s="71">
        <v>5120</v>
      </c>
      <c r="I24" s="71">
        <v>5494</v>
      </c>
      <c r="J24" s="76">
        <v>5849</v>
      </c>
      <c r="K24" s="325">
        <v>6199</v>
      </c>
      <c r="L24" s="325">
        <v>6504</v>
      </c>
      <c r="M24" s="284">
        <v>6895</v>
      </c>
      <c r="N24" s="284">
        <v>7520</v>
      </c>
      <c r="O24" s="284">
        <v>7515</v>
      </c>
      <c r="P24" s="284">
        <v>7854</v>
      </c>
      <c r="Q24" s="284">
        <v>7889</v>
      </c>
      <c r="R24" s="284">
        <v>7876</v>
      </c>
      <c r="S24" s="284">
        <v>8200</v>
      </c>
      <c r="T24" s="284">
        <v>8280</v>
      </c>
      <c r="U24" s="284">
        <v>8860</v>
      </c>
      <c r="V24" s="284">
        <v>8724</v>
      </c>
      <c r="W24" s="284">
        <v>8741</v>
      </c>
      <c r="X24" s="284">
        <v>9209</v>
      </c>
      <c r="Y24" s="284">
        <v>9671</v>
      </c>
      <c r="Z24" s="655">
        <v>9840</v>
      </c>
    </row>
    <row r="25" spans="1:26" ht="19.5" customHeight="1">
      <c r="A25" s="656">
        <f t="shared" si="0"/>
        <v>20</v>
      </c>
      <c r="B25" s="72" t="s">
        <v>81</v>
      </c>
      <c r="C25" s="71">
        <v>11734</v>
      </c>
      <c r="D25" s="71">
        <v>11550</v>
      </c>
      <c r="E25" s="71">
        <v>10564</v>
      </c>
      <c r="F25" s="71">
        <v>11128</v>
      </c>
      <c r="G25" s="71">
        <v>12219</v>
      </c>
      <c r="H25" s="71">
        <v>13306</v>
      </c>
      <c r="I25" s="71">
        <v>14546</v>
      </c>
      <c r="J25" s="76">
        <v>16094</v>
      </c>
      <c r="K25" s="325">
        <v>17134</v>
      </c>
      <c r="L25" s="325">
        <v>17466</v>
      </c>
      <c r="M25" s="284">
        <v>17781</v>
      </c>
      <c r="N25" s="284">
        <v>19105</v>
      </c>
      <c r="O25" s="284">
        <v>20859</v>
      </c>
      <c r="P25" s="284">
        <v>21943</v>
      </c>
      <c r="Q25" s="284">
        <v>23122</v>
      </c>
      <c r="R25" s="284">
        <v>23532</v>
      </c>
      <c r="S25" s="284">
        <v>24430</v>
      </c>
      <c r="T25" s="284">
        <v>24187</v>
      </c>
      <c r="U25" s="284">
        <v>26548</v>
      </c>
      <c r="V25" s="284">
        <v>25942</v>
      </c>
      <c r="W25" s="284">
        <v>25811</v>
      </c>
      <c r="X25" s="284">
        <v>27187</v>
      </c>
      <c r="Y25" s="284">
        <v>29302</v>
      </c>
      <c r="Z25" s="655">
        <v>30951</v>
      </c>
    </row>
    <row r="26" spans="1:26" ht="19.5" customHeight="1">
      <c r="A26" s="656">
        <f t="shared" si="0"/>
        <v>21</v>
      </c>
      <c r="B26" s="72" t="s">
        <v>82</v>
      </c>
      <c r="C26" s="71">
        <v>4304</v>
      </c>
      <c r="D26" s="71">
        <v>4927</v>
      </c>
      <c r="E26" s="71">
        <v>5157</v>
      </c>
      <c r="F26" s="71">
        <v>5329</v>
      </c>
      <c r="G26" s="71">
        <v>5197</v>
      </c>
      <c r="H26" s="71">
        <v>6118</v>
      </c>
      <c r="I26" s="71">
        <v>7114</v>
      </c>
      <c r="J26" s="76">
        <v>7363</v>
      </c>
      <c r="K26" s="325">
        <v>7885</v>
      </c>
      <c r="L26" s="325">
        <v>8359</v>
      </c>
      <c r="M26" s="284">
        <v>9030</v>
      </c>
      <c r="N26" s="284">
        <v>9811</v>
      </c>
      <c r="O26" s="284">
        <v>10680</v>
      </c>
      <c r="P26" s="284">
        <v>11311</v>
      </c>
      <c r="Q26" s="284">
        <v>12073</v>
      </c>
      <c r="R26" s="284">
        <v>12649</v>
      </c>
      <c r="S26" s="284">
        <v>13253</v>
      </c>
      <c r="T26" s="284">
        <v>13899</v>
      </c>
      <c r="U26" s="284">
        <v>15558</v>
      </c>
      <c r="V26" s="284">
        <v>16486</v>
      </c>
      <c r="W26" s="284">
        <v>17017</v>
      </c>
      <c r="X26" s="284">
        <v>17820</v>
      </c>
      <c r="Y26" s="284">
        <v>19385</v>
      </c>
      <c r="Z26" s="655">
        <v>19984</v>
      </c>
    </row>
    <row r="27" spans="1:26" ht="19.5" customHeight="1">
      <c r="A27" s="656">
        <f t="shared" si="0"/>
        <v>22</v>
      </c>
      <c r="B27" s="72" t="s">
        <v>83</v>
      </c>
      <c r="C27" s="71">
        <v>5131</v>
      </c>
      <c r="D27" s="71">
        <v>4847</v>
      </c>
      <c r="E27" s="71">
        <v>4239</v>
      </c>
      <c r="F27" s="71">
        <v>4452</v>
      </c>
      <c r="G27" s="71">
        <v>4687</v>
      </c>
      <c r="H27" s="71">
        <v>5026</v>
      </c>
      <c r="I27" s="71">
        <v>5588</v>
      </c>
      <c r="J27" s="76">
        <v>6000</v>
      </c>
      <c r="K27" s="325">
        <v>6699</v>
      </c>
      <c r="L27" s="325">
        <v>7012</v>
      </c>
      <c r="M27" s="284">
        <v>7217</v>
      </c>
      <c r="N27" s="284">
        <v>7788</v>
      </c>
      <c r="O27" s="284">
        <v>8316</v>
      </c>
      <c r="P27" s="284">
        <v>8706</v>
      </c>
      <c r="Q27" s="284">
        <v>8939</v>
      </c>
      <c r="R27" s="284">
        <v>9233</v>
      </c>
      <c r="S27" s="284">
        <v>9434</v>
      </c>
      <c r="T27" s="284">
        <v>9326</v>
      </c>
      <c r="U27" s="284">
        <v>9784</v>
      </c>
      <c r="V27" s="284">
        <v>9795</v>
      </c>
      <c r="W27" s="284">
        <v>9780</v>
      </c>
      <c r="X27" s="284">
        <v>9902</v>
      </c>
      <c r="Y27" s="284">
        <v>10314</v>
      </c>
      <c r="Z27" s="655">
        <v>10595</v>
      </c>
    </row>
    <row r="28" spans="1:26" ht="19.5" customHeight="1">
      <c r="A28" s="656">
        <f t="shared" si="0"/>
        <v>23</v>
      </c>
      <c r="B28" s="72" t="s">
        <v>84</v>
      </c>
      <c r="C28" s="71">
        <v>3177</v>
      </c>
      <c r="D28" s="71">
        <v>3161</v>
      </c>
      <c r="E28" s="71">
        <v>2844</v>
      </c>
      <c r="F28" s="71">
        <v>3031</v>
      </c>
      <c r="G28" s="71">
        <v>3175</v>
      </c>
      <c r="H28" s="71">
        <v>3404</v>
      </c>
      <c r="I28" s="71">
        <v>3705</v>
      </c>
      <c r="J28" s="76">
        <v>3872</v>
      </c>
      <c r="K28" s="325">
        <v>4171</v>
      </c>
      <c r="L28" s="325">
        <v>4463</v>
      </c>
      <c r="M28" s="284">
        <v>4958</v>
      </c>
      <c r="N28" s="284">
        <v>5534</v>
      </c>
      <c r="O28" s="284">
        <v>5904</v>
      </c>
      <c r="P28" s="284">
        <v>6128</v>
      </c>
      <c r="Q28" s="284">
        <v>6419</v>
      </c>
      <c r="R28" s="284">
        <v>6641</v>
      </c>
      <c r="S28" s="284">
        <v>7140</v>
      </c>
      <c r="T28" s="284">
        <v>7281</v>
      </c>
      <c r="U28" s="284">
        <v>8012</v>
      </c>
      <c r="V28" s="284">
        <v>8301</v>
      </c>
      <c r="W28" s="284">
        <v>8310</v>
      </c>
      <c r="X28" s="284">
        <v>8725</v>
      </c>
      <c r="Y28" s="284">
        <v>9508</v>
      </c>
      <c r="Z28" s="655">
        <v>9744</v>
      </c>
    </row>
    <row r="29" spans="1:26" ht="19.5" customHeight="1">
      <c r="A29" s="656">
        <f t="shared" si="0"/>
        <v>24</v>
      </c>
      <c r="B29" s="72" t="s">
        <v>85</v>
      </c>
      <c r="C29" s="71">
        <v>1230</v>
      </c>
      <c r="D29" s="71">
        <v>1378</v>
      </c>
      <c r="E29" s="71">
        <v>1215</v>
      </c>
      <c r="F29" s="71">
        <v>1425</v>
      </c>
      <c r="G29" s="71">
        <v>1429</v>
      </c>
      <c r="H29" s="71">
        <v>1658</v>
      </c>
      <c r="I29" s="71">
        <v>1869</v>
      </c>
      <c r="J29" s="76">
        <v>2040</v>
      </c>
      <c r="K29" s="325">
        <v>1999</v>
      </c>
      <c r="L29" s="325">
        <v>2108</v>
      </c>
      <c r="M29" s="284">
        <v>2315</v>
      </c>
      <c r="N29" s="284">
        <v>2595</v>
      </c>
      <c r="O29" s="284">
        <v>2841</v>
      </c>
      <c r="P29" s="284">
        <v>3045</v>
      </c>
      <c r="Q29" s="284">
        <v>3168</v>
      </c>
      <c r="R29" s="284">
        <v>3159</v>
      </c>
      <c r="S29" s="284">
        <v>3350</v>
      </c>
      <c r="T29" s="284">
        <v>3539</v>
      </c>
      <c r="U29" s="284">
        <v>3888</v>
      </c>
      <c r="V29" s="284">
        <v>3905</v>
      </c>
      <c r="W29" s="284">
        <v>3875</v>
      </c>
      <c r="X29" s="284">
        <v>4016</v>
      </c>
      <c r="Y29" s="284">
        <v>4212</v>
      </c>
      <c r="Z29" s="655">
        <v>4289</v>
      </c>
    </row>
    <row r="30" spans="1:26" ht="19.5" customHeight="1">
      <c r="A30" s="656">
        <f t="shared" si="0"/>
        <v>25</v>
      </c>
      <c r="B30" s="72" t="s">
        <v>86</v>
      </c>
      <c r="C30" s="71">
        <v>4294</v>
      </c>
      <c r="D30" s="71">
        <v>4649</v>
      </c>
      <c r="E30" s="71">
        <v>4291</v>
      </c>
      <c r="F30" s="71">
        <v>4386</v>
      </c>
      <c r="G30" s="71">
        <v>4356</v>
      </c>
      <c r="H30" s="71">
        <v>5036</v>
      </c>
      <c r="I30" s="71">
        <v>5769</v>
      </c>
      <c r="J30" s="76">
        <v>6068</v>
      </c>
      <c r="K30" s="325">
        <v>6322</v>
      </c>
      <c r="L30" s="325">
        <v>6425</v>
      </c>
      <c r="M30" s="284">
        <v>6893</v>
      </c>
      <c r="N30" s="284">
        <v>7472</v>
      </c>
      <c r="O30" s="284">
        <v>7804</v>
      </c>
      <c r="P30" s="284">
        <v>8361</v>
      </c>
      <c r="Q30" s="284">
        <v>8638</v>
      </c>
      <c r="R30" s="284">
        <v>8882</v>
      </c>
      <c r="S30" s="284">
        <v>9405</v>
      </c>
      <c r="T30" s="284">
        <v>9831</v>
      </c>
      <c r="U30" s="284">
        <v>10544</v>
      </c>
      <c r="V30" s="284">
        <v>10450</v>
      </c>
      <c r="W30" s="284">
        <v>10268</v>
      </c>
      <c r="X30" s="284">
        <v>10330</v>
      </c>
      <c r="Y30" s="284">
        <v>10819</v>
      </c>
      <c r="Z30" s="655">
        <v>10920</v>
      </c>
    </row>
    <row r="31" spans="1:26" ht="19.5" customHeight="1">
      <c r="A31" s="656">
        <f t="shared" si="0"/>
        <v>26</v>
      </c>
      <c r="B31" s="72" t="s">
        <v>87</v>
      </c>
      <c r="C31" s="71">
        <v>10961</v>
      </c>
      <c r="D31" s="71">
        <v>10404</v>
      </c>
      <c r="E31" s="71">
        <v>9326</v>
      </c>
      <c r="F31" s="71">
        <v>9489</v>
      </c>
      <c r="G31" s="71">
        <v>10148</v>
      </c>
      <c r="H31" s="71">
        <v>10786</v>
      </c>
      <c r="I31" s="71">
        <v>11780</v>
      </c>
      <c r="J31" s="76">
        <v>12662</v>
      </c>
      <c r="K31" s="325">
        <v>13418</v>
      </c>
      <c r="L31" s="325">
        <v>13636</v>
      </c>
      <c r="M31" s="284">
        <v>14284</v>
      </c>
      <c r="N31" s="284">
        <v>15553</v>
      </c>
      <c r="O31" s="284">
        <v>17021</v>
      </c>
      <c r="P31" s="284">
        <v>17726</v>
      </c>
      <c r="Q31" s="284">
        <v>18207</v>
      </c>
      <c r="R31" s="284">
        <v>19031</v>
      </c>
      <c r="S31" s="284">
        <v>19632</v>
      </c>
      <c r="T31" s="284">
        <v>19716</v>
      </c>
      <c r="U31" s="284">
        <v>21020</v>
      </c>
      <c r="V31" s="284">
        <v>20855</v>
      </c>
      <c r="W31" s="284">
        <v>20888</v>
      </c>
      <c r="X31" s="284">
        <v>21592</v>
      </c>
      <c r="Y31" s="284">
        <v>22730</v>
      </c>
      <c r="Z31" s="655">
        <v>23476</v>
      </c>
    </row>
    <row r="32" spans="1:26" ht="19.5" customHeight="1">
      <c r="A32" s="656">
        <f t="shared" si="0"/>
        <v>27</v>
      </c>
      <c r="B32" s="72" t="s">
        <v>88</v>
      </c>
      <c r="C32" s="71">
        <v>10901</v>
      </c>
      <c r="D32" s="71">
        <v>9895</v>
      </c>
      <c r="E32" s="71">
        <v>8914</v>
      </c>
      <c r="F32" s="71">
        <v>9407</v>
      </c>
      <c r="G32" s="71">
        <v>10285</v>
      </c>
      <c r="H32" s="71">
        <v>11490</v>
      </c>
      <c r="I32" s="71">
        <v>12662</v>
      </c>
      <c r="J32" s="76">
        <v>14085</v>
      </c>
      <c r="K32" s="325">
        <v>15638</v>
      </c>
      <c r="L32" s="325">
        <v>17254</v>
      </c>
      <c r="M32" s="284">
        <v>19389</v>
      </c>
      <c r="N32" s="284">
        <v>22044</v>
      </c>
      <c r="O32" s="284">
        <v>24866</v>
      </c>
      <c r="P32" s="284">
        <v>27544</v>
      </c>
      <c r="Q32" s="284">
        <v>30094</v>
      </c>
      <c r="R32" s="284">
        <v>31433</v>
      </c>
      <c r="S32" s="284">
        <v>32252</v>
      </c>
      <c r="T32" s="284">
        <v>32016</v>
      </c>
      <c r="U32" s="284">
        <v>34025</v>
      </c>
      <c r="V32" s="284">
        <v>33944</v>
      </c>
      <c r="W32" s="284">
        <v>33702</v>
      </c>
      <c r="X32" s="284">
        <v>35224</v>
      </c>
      <c r="Y32" s="284">
        <v>38375</v>
      </c>
      <c r="Z32" s="655">
        <v>40655</v>
      </c>
    </row>
    <row r="33" spans="1:26" ht="19.5" customHeight="1">
      <c r="A33" s="656">
        <f t="shared" si="0"/>
        <v>28</v>
      </c>
      <c r="B33" s="72" t="s">
        <v>89</v>
      </c>
      <c r="C33" s="71">
        <v>4068</v>
      </c>
      <c r="D33" s="71">
        <v>3975</v>
      </c>
      <c r="E33" s="71">
        <v>3346</v>
      </c>
      <c r="F33" s="71">
        <v>3557</v>
      </c>
      <c r="G33" s="71">
        <v>3670</v>
      </c>
      <c r="H33" s="71">
        <v>4036</v>
      </c>
      <c r="I33" s="71">
        <v>4566</v>
      </c>
      <c r="J33" s="76">
        <v>4880</v>
      </c>
      <c r="K33" s="325">
        <v>5168</v>
      </c>
      <c r="L33" s="325">
        <v>5292</v>
      </c>
      <c r="M33" s="284">
        <v>5607</v>
      </c>
      <c r="N33" s="284">
        <v>6236</v>
      </c>
      <c r="O33" s="284">
        <v>6695</v>
      </c>
      <c r="P33" s="284">
        <v>7131</v>
      </c>
      <c r="Q33" s="284">
        <v>7313</v>
      </c>
      <c r="R33" s="284">
        <v>7474</v>
      </c>
      <c r="S33" s="284">
        <v>7863</v>
      </c>
      <c r="T33" s="284">
        <v>8167</v>
      </c>
      <c r="U33" s="284">
        <v>9127</v>
      </c>
      <c r="V33" s="284">
        <v>9160</v>
      </c>
      <c r="W33" s="284">
        <v>9287</v>
      </c>
      <c r="X33" s="284">
        <v>9575</v>
      </c>
      <c r="Y33" s="284">
        <v>10449</v>
      </c>
      <c r="Z33" s="655">
        <v>10570</v>
      </c>
    </row>
    <row r="34" spans="1:26" ht="19.5" customHeight="1">
      <c r="A34" s="656">
        <f t="shared" si="0"/>
        <v>29</v>
      </c>
      <c r="B34" s="72" t="s">
        <v>90</v>
      </c>
      <c r="C34" s="71">
        <v>758</v>
      </c>
      <c r="D34" s="71">
        <v>781</v>
      </c>
      <c r="E34" s="71">
        <v>790</v>
      </c>
      <c r="F34" s="71">
        <v>891</v>
      </c>
      <c r="G34" s="71">
        <v>860</v>
      </c>
      <c r="H34" s="71">
        <v>987</v>
      </c>
      <c r="I34" s="71">
        <v>1152</v>
      </c>
      <c r="J34" s="76">
        <v>1289</v>
      </c>
      <c r="K34" s="325">
        <v>1209</v>
      </c>
      <c r="L34" s="325">
        <v>1258</v>
      </c>
      <c r="M34" s="284">
        <v>1405</v>
      </c>
      <c r="N34" s="284">
        <v>1610</v>
      </c>
      <c r="O34" s="284">
        <v>1730</v>
      </c>
      <c r="P34" s="284">
        <v>1859</v>
      </c>
      <c r="Q34" s="284">
        <v>1931</v>
      </c>
      <c r="R34" s="284">
        <v>1986</v>
      </c>
      <c r="S34" s="284">
        <v>2076</v>
      </c>
      <c r="T34" s="284">
        <v>2161</v>
      </c>
      <c r="U34" s="284">
        <v>2356</v>
      </c>
      <c r="V34" s="284">
        <v>2258</v>
      </c>
      <c r="W34" s="284">
        <v>2255</v>
      </c>
      <c r="X34" s="284">
        <v>2280</v>
      </c>
      <c r="Y34" s="284">
        <v>2400</v>
      </c>
      <c r="Z34" s="655">
        <v>2542</v>
      </c>
    </row>
    <row r="35" spans="1:26" ht="19.5" customHeight="1">
      <c r="A35" s="656">
        <f t="shared" si="0"/>
        <v>30</v>
      </c>
      <c r="B35" s="72" t="s">
        <v>91</v>
      </c>
      <c r="C35" s="71">
        <v>230</v>
      </c>
      <c r="D35" s="71">
        <v>255</v>
      </c>
      <c r="E35" s="71">
        <v>257</v>
      </c>
      <c r="F35" s="71">
        <v>427</v>
      </c>
      <c r="G35" s="71">
        <v>326</v>
      </c>
      <c r="H35" s="71">
        <v>388</v>
      </c>
      <c r="I35" s="71">
        <v>542</v>
      </c>
      <c r="J35" s="76">
        <v>578</v>
      </c>
      <c r="K35" s="325">
        <v>600</v>
      </c>
      <c r="L35" s="325">
        <v>639</v>
      </c>
      <c r="M35" s="284">
        <v>892</v>
      </c>
      <c r="N35" s="284">
        <v>1079</v>
      </c>
      <c r="O35" s="284">
        <v>939</v>
      </c>
      <c r="P35" s="284">
        <v>1021</v>
      </c>
      <c r="Q35" s="284">
        <v>1075</v>
      </c>
      <c r="R35" s="284">
        <v>1174</v>
      </c>
      <c r="S35" s="284">
        <v>1355</v>
      </c>
      <c r="T35" s="284">
        <v>1251</v>
      </c>
      <c r="U35" s="284">
        <v>1449</v>
      </c>
      <c r="V35" s="284">
        <v>1420</v>
      </c>
      <c r="W35" s="284">
        <v>1403</v>
      </c>
      <c r="X35" s="284">
        <v>1496</v>
      </c>
      <c r="Y35" s="284">
        <v>1661</v>
      </c>
      <c r="Z35" s="655">
        <v>2223</v>
      </c>
    </row>
    <row r="36" spans="1:26" ht="19.5" customHeight="1">
      <c r="A36" s="656">
        <f t="shared" si="0"/>
        <v>31</v>
      </c>
      <c r="B36" s="72" t="s">
        <v>92</v>
      </c>
      <c r="C36" s="71">
        <v>9550</v>
      </c>
      <c r="D36" s="71">
        <v>8365</v>
      </c>
      <c r="E36" s="71">
        <v>7682</v>
      </c>
      <c r="F36" s="71">
        <v>7765</v>
      </c>
      <c r="G36" s="71">
        <v>8309</v>
      </c>
      <c r="H36" s="71">
        <v>9047</v>
      </c>
      <c r="I36" s="71">
        <v>9963</v>
      </c>
      <c r="J36" s="76">
        <v>11144</v>
      </c>
      <c r="K36" s="325">
        <f>6760+5422</f>
        <v>12182</v>
      </c>
      <c r="L36" s="325">
        <v>13044</v>
      </c>
      <c r="M36" s="284">
        <v>14092</v>
      </c>
      <c r="N36" s="284">
        <v>15498</v>
      </c>
      <c r="O36" s="284">
        <v>17519</v>
      </c>
      <c r="P36" s="284">
        <v>18919</v>
      </c>
      <c r="Q36" s="284">
        <v>20140</v>
      </c>
      <c r="R36" s="284">
        <v>20569</v>
      </c>
      <c r="S36" s="284">
        <v>21420</v>
      </c>
      <c r="T36" s="284">
        <v>21815</v>
      </c>
      <c r="U36" s="284">
        <v>23503</v>
      </c>
      <c r="V36" s="284">
        <v>23762</v>
      </c>
      <c r="W36" s="284">
        <v>24092</v>
      </c>
      <c r="X36" s="284">
        <v>25005</v>
      </c>
      <c r="Y36" s="284">
        <v>27348</v>
      </c>
      <c r="Z36" s="655">
        <v>28622</v>
      </c>
    </row>
    <row r="37" spans="1:26" ht="19.5" customHeight="1">
      <c r="A37" s="656">
        <f t="shared" si="0"/>
        <v>32</v>
      </c>
      <c r="B37" s="72" t="s">
        <v>93</v>
      </c>
      <c r="C37" s="71">
        <v>3505</v>
      </c>
      <c r="D37" s="71">
        <v>3405</v>
      </c>
      <c r="E37" s="71">
        <v>3123</v>
      </c>
      <c r="F37" s="71">
        <v>3375</v>
      </c>
      <c r="G37" s="71">
        <v>3657</v>
      </c>
      <c r="H37" s="71">
        <v>3921</v>
      </c>
      <c r="I37" s="71">
        <v>4526</v>
      </c>
      <c r="J37" s="76">
        <v>5005</v>
      </c>
      <c r="K37" s="325">
        <v>5588</v>
      </c>
      <c r="L37" s="325">
        <v>5791</v>
      </c>
      <c r="M37" s="284">
        <v>6244</v>
      </c>
      <c r="N37" s="284">
        <v>6801</v>
      </c>
      <c r="O37" s="284">
        <v>7259</v>
      </c>
      <c r="P37" s="284">
        <v>7638</v>
      </c>
      <c r="Q37" s="284">
        <v>7824</v>
      </c>
      <c r="R37" s="284">
        <v>8167</v>
      </c>
      <c r="S37" s="284">
        <v>8534</v>
      </c>
      <c r="T37" s="284">
        <v>8827</v>
      </c>
      <c r="U37" s="284">
        <v>9360</v>
      </c>
      <c r="V37" s="284">
        <v>9299</v>
      </c>
      <c r="W37" s="284">
        <v>9275</v>
      </c>
      <c r="X37" s="284">
        <v>9495</v>
      </c>
      <c r="Y37" s="284">
        <v>10182</v>
      </c>
      <c r="Z37" s="655">
        <v>10668</v>
      </c>
    </row>
    <row r="38" spans="1:26" ht="19.5" customHeight="1">
      <c r="A38" s="656">
        <f t="shared" si="0"/>
        <v>33</v>
      </c>
      <c r="B38" s="72" t="s">
        <v>94</v>
      </c>
      <c r="C38" s="71">
        <v>14735</v>
      </c>
      <c r="D38" s="71">
        <v>14113</v>
      </c>
      <c r="E38" s="71">
        <v>12824</v>
      </c>
      <c r="F38" s="71">
        <v>13096</v>
      </c>
      <c r="G38" s="71">
        <v>13770</v>
      </c>
      <c r="H38" s="71">
        <v>15003</v>
      </c>
      <c r="I38" s="71">
        <v>16430</v>
      </c>
      <c r="J38" s="76">
        <v>18418</v>
      </c>
      <c r="K38" s="325">
        <f>16754+3761</f>
        <v>20515</v>
      </c>
      <c r="L38" s="325">
        <v>22152</v>
      </c>
      <c r="M38" s="284">
        <v>23483</v>
      </c>
      <c r="N38" s="284">
        <v>26105</v>
      </c>
      <c r="O38" s="284">
        <v>29220</v>
      </c>
      <c r="P38" s="284">
        <v>30973</v>
      </c>
      <c r="Q38" s="284">
        <v>32167</v>
      </c>
      <c r="R38" s="284">
        <v>33233</v>
      </c>
      <c r="S38" s="284">
        <v>34966</v>
      </c>
      <c r="T38" s="284">
        <v>35367</v>
      </c>
      <c r="U38" s="284">
        <v>38342</v>
      </c>
      <c r="V38" s="284">
        <v>38179</v>
      </c>
      <c r="W38" s="284">
        <v>37791</v>
      </c>
      <c r="X38" s="284">
        <v>39493</v>
      </c>
      <c r="Y38" s="284">
        <v>42588</v>
      </c>
      <c r="Z38" s="655">
        <v>45202</v>
      </c>
    </row>
    <row r="39" spans="1:26" ht="19.5" customHeight="1">
      <c r="A39" s="656">
        <f t="shared" si="0"/>
        <v>34</v>
      </c>
      <c r="B39" s="72" t="s">
        <v>95</v>
      </c>
      <c r="C39" s="71">
        <v>221886</v>
      </c>
      <c r="D39" s="71">
        <v>215994</v>
      </c>
      <c r="E39" s="71">
        <v>222314</v>
      </c>
      <c r="F39" s="71">
        <v>211879</v>
      </c>
      <c r="G39" s="71">
        <v>229093</v>
      </c>
      <c r="H39" s="71">
        <v>248642</v>
      </c>
      <c r="I39" s="71">
        <v>271201</v>
      </c>
      <c r="J39" s="76">
        <v>298878</v>
      </c>
      <c r="K39" s="325">
        <v>329113</v>
      </c>
      <c r="L39" s="325">
        <v>348706</v>
      </c>
      <c r="M39" s="284">
        <v>355623</v>
      </c>
      <c r="N39" s="284">
        <v>384802</v>
      </c>
      <c r="O39" s="284">
        <v>414656</v>
      </c>
      <c r="P39" s="284">
        <v>448773</v>
      </c>
      <c r="Q39" s="284">
        <v>469149</v>
      </c>
      <c r="R39" s="284">
        <v>494345</v>
      </c>
      <c r="S39" s="284">
        <v>504796</v>
      </c>
      <c r="T39" s="284">
        <v>499031</v>
      </c>
      <c r="U39" s="284">
        <v>526212</v>
      </c>
      <c r="V39" s="284">
        <v>529178</v>
      </c>
      <c r="W39" s="284">
        <v>537982</v>
      </c>
      <c r="X39" s="284">
        <v>555455</v>
      </c>
      <c r="Y39" s="284">
        <v>582157</v>
      </c>
      <c r="Z39" s="655">
        <v>611466</v>
      </c>
    </row>
    <row r="40" spans="1:26" ht="19.5" customHeight="1">
      <c r="A40" s="656">
        <f t="shared" si="0"/>
        <v>35</v>
      </c>
      <c r="B40" s="72" t="s">
        <v>96</v>
      </c>
      <c r="C40" s="71">
        <v>64974</v>
      </c>
      <c r="D40" s="71">
        <v>63237</v>
      </c>
      <c r="E40" s="71">
        <v>56948</v>
      </c>
      <c r="F40" s="71">
        <v>58486</v>
      </c>
      <c r="G40" s="71">
        <v>62541</v>
      </c>
      <c r="H40" s="71">
        <v>67577</v>
      </c>
      <c r="I40" s="71">
        <v>73103</v>
      </c>
      <c r="J40" s="76">
        <v>79154</v>
      </c>
      <c r="K40" s="325">
        <v>83885</v>
      </c>
      <c r="L40" s="325">
        <v>86159</v>
      </c>
      <c r="M40" s="284">
        <v>87624</v>
      </c>
      <c r="N40" s="284">
        <v>94785</v>
      </c>
      <c r="O40" s="284">
        <v>102515</v>
      </c>
      <c r="P40" s="284">
        <v>108173</v>
      </c>
      <c r="Q40" s="284">
        <v>111670</v>
      </c>
      <c r="R40" s="284">
        <v>117012</v>
      </c>
      <c r="S40" s="284">
        <v>121081</v>
      </c>
      <c r="T40" s="284">
        <v>121655</v>
      </c>
      <c r="U40" s="284">
        <v>131576</v>
      </c>
      <c r="V40" s="284">
        <v>131575</v>
      </c>
      <c r="W40" s="284">
        <v>131243</v>
      </c>
      <c r="X40" s="284">
        <v>136238</v>
      </c>
      <c r="Y40" s="284">
        <v>144150</v>
      </c>
      <c r="Z40" s="655">
        <v>149111</v>
      </c>
    </row>
    <row r="41" spans="1:26" ht="19.5" customHeight="1">
      <c r="A41" s="656">
        <f t="shared" si="0"/>
        <v>36</v>
      </c>
      <c r="B41" s="72" t="s">
        <v>97</v>
      </c>
      <c r="C41" s="71">
        <v>777</v>
      </c>
      <c r="D41" s="71">
        <v>895</v>
      </c>
      <c r="E41" s="71">
        <v>848</v>
      </c>
      <c r="F41" s="71">
        <v>917</v>
      </c>
      <c r="G41" s="71">
        <v>912</v>
      </c>
      <c r="H41" s="71">
        <v>1135</v>
      </c>
      <c r="I41" s="71">
        <v>1371</v>
      </c>
      <c r="J41" s="76">
        <v>1619</v>
      </c>
      <c r="K41" s="325">
        <v>1564</v>
      </c>
      <c r="L41" s="325">
        <v>1665</v>
      </c>
      <c r="M41" s="284">
        <v>1825</v>
      </c>
      <c r="N41" s="284">
        <v>2041</v>
      </c>
      <c r="O41" s="284">
        <v>2263</v>
      </c>
      <c r="P41" s="284">
        <v>2323</v>
      </c>
      <c r="Q41" s="284">
        <v>2498</v>
      </c>
      <c r="R41" s="284">
        <v>2628</v>
      </c>
      <c r="S41" s="284">
        <v>2792</v>
      </c>
      <c r="T41" s="284">
        <v>2890</v>
      </c>
      <c r="U41" s="284">
        <v>3063</v>
      </c>
      <c r="V41" s="284">
        <v>3001</v>
      </c>
      <c r="W41" s="284">
        <v>2937</v>
      </c>
      <c r="X41" s="284">
        <v>2934</v>
      </c>
      <c r="Y41" s="284">
        <v>3153</v>
      </c>
      <c r="Z41" s="655">
        <v>3342</v>
      </c>
    </row>
    <row r="42" spans="1:26" ht="19.5" customHeight="1">
      <c r="A42" s="656">
        <f t="shared" si="0"/>
        <v>37</v>
      </c>
      <c r="B42" s="72" t="s">
        <v>98</v>
      </c>
      <c r="C42" s="71">
        <v>3212</v>
      </c>
      <c r="D42" s="71">
        <v>3295</v>
      </c>
      <c r="E42" s="71">
        <v>2889</v>
      </c>
      <c r="F42" s="71">
        <v>3108</v>
      </c>
      <c r="G42" s="71">
        <v>3273</v>
      </c>
      <c r="H42" s="71">
        <v>3406</v>
      </c>
      <c r="I42" s="71">
        <v>3937</v>
      </c>
      <c r="J42" s="76">
        <v>4253</v>
      </c>
      <c r="K42" s="325">
        <v>4524</v>
      </c>
      <c r="L42" s="325">
        <v>4803</v>
      </c>
      <c r="M42" s="284">
        <v>5076</v>
      </c>
      <c r="N42" s="284">
        <v>5664</v>
      </c>
      <c r="O42" s="284">
        <v>5924</v>
      </c>
      <c r="P42" s="284">
        <v>6113</v>
      </c>
      <c r="Q42" s="284">
        <v>6290</v>
      </c>
      <c r="R42" s="284">
        <v>6524</v>
      </c>
      <c r="S42" s="284">
        <v>6863</v>
      </c>
      <c r="T42" s="284">
        <v>7164</v>
      </c>
      <c r="U42" s="284">
        <v>7676</v>
      </c>
      <c r="V42" s="284">
        <v>7805</v>
      </c>
      <c r="W42" s="284">
        <v>7771</v>
      </c>
      <c r="X42" s="284">
        <v>7905</v>
      </c>
      <c r="Y42" s="284">
        <v>8361</v>
      </c>
      <c r="Z42" s="655">
        <v>8540</v>
      </c>
    </row>
    <row r="43" spans="1:26" ht="19.5" customHeight="1">
      <c r="A43" s="657">
        <f t="shared" si="0"/>
        <v>38</v>
      </c>
      <c r="B43" s="73" t="s">
        <v>99</v>
      </c>
      <c r="C43" s="74">
        <v>10007</v>
      </c>
      <c r="D43" s="74">
        <v>10118</v>
      </c>
      <c r="E43" s="74">
        <v>9691</v>
      </c>
      <c r="F43" s="74">
        <v>10221</v>
      </c>
      <c r="G43" s="74">
        <v>11054</v>
      </c>
      <c r="H43" s="74">
        <v>12461</v>
      </c>
      <c r="I43" s="74">
        <v>14033</v>
      </c>
      <c r="J43" s="126">
        <v>15713</v>
      </c>
      <c r="K43" s="324">
        <v>17047</v>
      </c>
      <c r="L43" s="324">
        <v>18021</v>
      </c>
      <c r="M43" s="324">
        <v>19286</v>
      </c>
      <c r="N43" s="324">
        <v>21789</v>
      </c>
      <c r="O43" s="324">
        <v>23453</v>
      </c>
      <c r="P43" s="324">
        <v>24944</v>
      </c>
      <c r="Q43" s="324">
        <v>26796</v>
      </c>
      <c r="R43" s="324">
        <v>28237</v>
      </c>
      <c r="S43" s="324">
        <v>29346</v>
      </c>
      <c r="T43" s="324">
        <v>29648</v>
      </c>
      <c r="U43" s="324">
        <v>31383</v>
      </c>
      <c r="V43" s="324">
        <v>31824</v>
      </c>
      <c r="W43" s="324">
        <v>32423</v>
      </c>
      <c r="X43" s="324">
        <v>33716</v>
      </c>
      <c r="Y43" s="324">
        <v>36403</v>
      </c>
      <c r="Z43" s="658">
        <v>37948</v>
      </c>
    </row>
    <row r="44" spans="1:26" ht="19.5" customHeight="1">
      <c r="A44" s="656">
        <f t="shared" si="0"/>
        <v>39</v>
      </c>
      <c r="B44" s="72" t="s">
        <v>100</v>
      </c>
      <c r="C44" s="71">
        <v>4079</v>
      </c>
      <c r="D44" s="71">
        <v>3935</v>
      </c>
      <c r="E44" s="71">
        <v>3611</v>
      </c>
      <c r="F44" s="71">
        <v>3585</v>
      </c>
      <c r="G44" s="71">
        <v>3753</v>
      </c>
      <c r="H44" s="71">
        <v>4092</v>
      </c>
      <c r="I44" s="71">
        <v>4530</v>
      </c>
      <c r="J44" s="76">
        <v>4995</v>
      </c>
      <c r="K44" s="325">
        <v>5349</v>
      </c>
      <c r="L44" s="325">
        <v>5525</v>
      </c>
      <c r="M44" s="284">
        <v>5848</v>
      </c>
      <c r="N44" s="284">
        <v>6386</v>
      </c>
      <c r="O44" s="284">
        <v>6972</v>
      </c>
      <c r="P44" s="284">
        <v>7187</v>
      </c>
      <c r="Q44" s="284">
        <v>7386</v>
      </c>
      <c r="R44" s="284">
        <v>7514</v>
      </c>
      <c r="S44" s="284">
        <v>7891</v>
      </c>
      <c r="T44" s="284">
        <v>7954</v>
      </c>
      <c r="U44" s="284">
        <v>8504</v>
      </c>
      <c r="V44" s="284">
        <v>8458</v>
      </c>
      <c r="W44" s="284">
        <v>8406</v>
      </c>
      <c r="X44" s="284">
        <v>8656</v>
      </c>
      <c r="Y44" s="284">
        <v>9053</v>
      </c>
      <c r="Z44" s="655">
        <v>9231</v>
      </c>
    </row>
    <row r="45" spans="1:26" ht="19.5" customHeight="1">
      <c r="A45" s="656">
        <f t="shared" si="0"/>
        <v>40</v>
      </c>
      <c r="B45" s="72" t="s">
        <v>101</v>
      </c>
      <c r="C45" s="71">
        <v>1624</v>
      </c>
      <c r="D45" s="71">
        <v>1653</v>
      </c>
      <c r="E45" s="71">
        <v>1441</v>
      </c>
      <c r="F45" s="71">
        <v>1564</v>
      </c>
      <c r="G45" s="71">
        <v>1678</v>
      </c>
      <c r="H45" s="71">
        <v>1900</v>
      </c>
      <c r="I45" s="71">
        <v>2331</v>
      </c>
      <c r="J45" s="76">
        <v>2466</v>
      </c>
      <c r="K45" s="325">
        <v>2442</v>
      </c>
      <c r="L45" s="325">
        <v>2535</v>
      </c>
      <c r="M45" s="284">
        <v>2619</v>
      </c>
      <c r="N45" s="284">
        <v>3003</v>
      </c>
      <c r="O45" s="284">
        <v>3109</v>
      </c>
      <c r="P45" s="284">
        <v>3213</v>
      </c>
      <c r="Q45" s="284">
        <v>3292</v>
      </c>
      <c r="R45" s="284">
        <v>3467</v>
      </c>
      <c r="S45" s="284">
        <v>3718</v>
      </c>
      <c r="T45" s="284">
        <v>3756</v>
      </c>
      <c r="U45" s="284">
        <v>3971</v>
      </c>
      <c r="V45" s="284">
        <v>3908</v>
      </c>
      <c r="W45" s="284">
        <v>3827</v>
      </c>
      <c r="X45" s="284">
        <v>4015</v>
      </c>
      <c r="Y45" s="284">
        <v>4275</v>
      </c>
      <c r="Z45" s="655">
        <v>4312</v>
      </c>
    </row>
    <row r="46" spans="1:26" ht="19.5" customHeight="1">
      <c r="A46" s="656">
        <f t="shared" si="0"/>
        <v>41</v>
      </c>
      <c r="B46" s="72" t="s">
        <v>102</v>
      </c>
      <c r="C46" s="71">
        <v>14737</v>
      </c>
      <c r="D46" s="71">
        <v>15986</v>
      </c>
      <c r="E46" s="71">
        <v>15905</v>
      </c>
      <c r="F46" s="71">
        <v>15571</v>
      </c>
      <c r="G46" s="71">
        <v>16606</v>
      </c>
      <c r="H46" s="71">
        <v>18058</v>
      </c>
      <c r="I46" s="71">
        <v>20596</v>
      </c>
      <c r="J46" s="76">
        <v>22795</v>
      </c>
      <c r="K46" s="325">
        <v>25654</v>
      </c>
      <c r="L46" s="325">
        <v>27867</v>
      </c>
      <c r="M46" s="284">
        <v>28853</v>
      </c>
      <c r="N46" s="284">
        <v>31554</v>
      </c>
      <c r="O46" s="284">
        <v>34224</v>
      </c>
      <c r="P46" s="284">
        <v>36875</v>
      </c>
      <c r="Q46" s="284">
        <v>38461</v>
      </c>
      <c r="R46" s="284">
        <v>40447</v>
      </c>
      <c r="S46" s="284">
        <v>42443</v>
      </c>
      <c r="T46" s="284">
        <v>43917</v>
      </c>
      <c r="U46" s="284">
        <v>46597</v>
      </c>
      <c r="V46" s="284">
        <v>46894</v>
      </c>
      <c r="W46" s="284">
        <v>46580</v>
      </c>
      <c r="X46" s="284">
        <v>49020</v>
      </c>
      <c r="Y46" s="284">
        <v>52266</v>
      </c>
      <c r="Z46" s="655">
        <v>55325</v>
      </c>
    </row>
    <row r="47" spans="1:26" ht="19.5" customHeight="1">
      <c r="A47" s="656">
        <f t="shared" si="0"/>
        <v>42</v>
      </c>
      <c r="B47" s="72" t="s">
        <v>103</v>
      </c>
      <c r="C47" s="71">
        <v>15832</v>
      </c>
      <c r="D47" s="71">
        <v>16046</v>
      </c>
      <c r="E47" s="71">
        <v>14548</v>
      </c>
      <c r="F47" s="71">
        <v>15291</v>
      </c>
      <c r="G47" s="71">
        <v>16824</v>
      </c>
      <c r="H47" s="71">
        <v>18506</v>
      </c>
      <c r="I47" s="71">
        <v>20549</v>
      </c>
      <c r="J47" s="76">
        <v>22769</v>
      </c>
      <c r="K47" s="325">
        <v>24989</v>
      </c>
      <c r="L47" s="325">
        <v>26511</v>
      </c>
      <c r="M47" s="284">
        <v>28554</v>
      </c>
      <c r="N47" s="284">
        <v>31665</v>
      </c>
      <c r="O47" s="284">
        <v>35137</v>
      </c>
      <c r="P47" s="284">
        <v>37945</v>
      </c>
      <c r="Q47" s="284">
        <v>39751</v>
      </c>
      <c r="R47" s="284">
        <v>40488</v>
      </c>
      <c r="S47" s="284">
        <v>42900</v>
      </c>
      <c r="T47" s="284">
        <v>43400</v>
      </c>
      <c r="U47" s="284">
        <v>46338</v>
      </c>
      <c r="V47" s="284">
        <v>45933</v>
      </c>
      <c r="W47" s="284">
        <v>46424</v>
      </c>
      <c r="X47" s="284">
        <v>47654</v>
      </c>
      <c r="Y47" s="284">
        <v>50882</v>
      </c>
      <c r="Z47" s="655">
        <v>53508</v>
      </c>
    </row>
    <row r="48" spans="1:26" ht="19.5" customHeight="1">
      <c r="A48" s="656">
        <v>43</v>
      </c>
      <c r="B48" s="72" t="s">
        <v>104</v>
      </c>
      <c r="C48" s="71">
        <v>6016</v>
      </c>
      <c r="D48" s="71">
        <v>5485</v>
      </c>
      <c r="E48" s="71">
        <v>4497</v>
      </c>
      <c r="F48" s="71">
        <v>5293</v>
      </c>
      <c r="G48" s="71">
        <v>5735</v>
      </c>
      <c r="H48" s="71">
        <v>6339</v>
      </c>
      <c r="I48" s="71">
        <v>6866</v>
      </c>
      <c r="J48" s="76">
        <v>7438</v>
      </c>
      <c r="K48" s="325">
        <v>7448</v>
      </c>
      <c r="L48" s="325">
        <v>7547</v>
      </c>
      <c r="M48" s="284">
        <v>7873</v>
      </c>
      <c r="N48" s="284">
        <v>8515</v>
      </c>
      <c r="O48" s="284">
        <v>9241</v>
      </c>
      <c r="P48" s="284">
        <v>9841</v>
      </c>
      <c r="Q48" s="284">
        <v>9935</v>
      </c>
      <c r="R48" s="284">
        <v>9987</v>
      </c>
      <c r="S48" s="284">
        <v>10224</v>
      </c>
      <c r="T48" s="284">
        <v>10180</v>
      </c>
      <c r="U48" s="284">
        <v>10888</v>
      </c>
      <c r="V48" s="284">
        <v>10751</v>
      </c>
      <c r="W48" s="284">
        <v>10673</v>
      </c>
      <c r="X48" s="284">
        <v>10935</v>
      </c>
      <c r="Y48" s="284">
        <v>11427</v>
      </c>
      <c r="Z48" s="655">
        <v>11698</v>
      </c>
    </row>
    <row r="49" spans="1:26" ht="19.5" customHeight="1">
      <c r="A49" s="656">
        <f>+A48+1</f>
        <v>44</v>
      </c>
      <c r="B49" s="72" t="s">
        <v>105</v>
      </c>
      <c r="C49" s="71">
        <v>6210</v>
      </c>
      <c r="D49" s="71">
        <v>5354</v>
      </c>
      <c r="E49" s="71">
        <v>4651</v>
      </c>
      <c r="F49" s="71">
        <v>5027</v>
      </c>
      <c r="G49" s="71">
        <v>5153</v>
      </c>
      <c r="H49" s="71">
        <v>6034</v>
      </c>
      <c r="I49" s="71">
        <v>6712</v>
      </c>
      <c r="J49" s="76">
        <v>7072</v>
      </c>
      <c r="K49" s="325">
        <v>7114</v>
      </c>
      <c r="L49" s="325">
        <v>7321</v>
      </c>
      <c r="M49" s="284">
        <v>7769</v>
      </c>
      <c r="N49" s="284">
        <v>8398</v>
      </c>
      <c r="O49" s="284">
        <v>9076</v>
      </c>
      <c r="P49" s="284">
        <v>9768</v>
      </c>
      <c r="Q49" s="284">
        <v>10099</v>
      </c>
      <c r="R49" s="284">
        <v>10181</v>
      </c>
      <c r="S49" s="284">
        <v>10845</v>
      </c>
      <c r="T49" s="284">
        <v>11280</v>
      </c>
      <c r="U49" s="284">
        <v>12332</v>
      </c>
      <c r="V49" s="284">
        <v>12633</v>
      </c>
      <c r="W49" s="284">
        <v>12695</v>
      </c>
      <c r="X49" s="284">
        <v>13293</v>
      </c>
      <c r="Y49" s="284">
        <v>14310</v>
      </c>
      <c r="Z49" s="655">
        <v>14428</v>
      </c>
    </row>
    <row r="50" spans="1:26" ht="19.5" customHeight="1">
      <c r="A50" s="656">
        <f>+A49+1</f>
        <v>45</v>
      </c>
      <c r="B50" s="72" t="s">
        <v>106</v>
      </c>
      <c r="C50" s="71">
        <v>14102</v>
      </c>
      <c r="D50" s="71">
        <v>12339</v>
      </c>
      <c r="E50" s="71">
        <v>10640</v>
      </c>
      <c r="F50" s="71">
        <v>10742</v>
      </c>
      <c r="G50" s="71">
        <v>11838</v>
      </c>
      <c r="H50" s="71">
        <v>13295</v>
      </c>
      <c r="I50" s="71">
        <v>15040</v>
      </c>
      <c r="J50" s="76">
        <v>16702</v>
      </c>
      <c r="K50" s="325">
        <v>18079</v>
      </c>
      <c r="L50" s="325">
        <v>18509</v>
      </c>
      <c r="M50" s="284">
        <v>19233</v>
      </c>
      <c r="N50" s="284">
        <v>21289</v>
      </c>
      <c r="O50" s="284">
        <v>22975</v>
      </c>
      <c r="P50" s="284">
        <v>24417</v>
      </c>
      <c r="Q50" s="284">
        <v>25132</v>
      </c>
      <c r="R50" s="284">
        <v>25295</v>
      </c>
      <c r="S50" s="284">
        <v>26508</v>
      </c>
      <c r="T50" s="284">
        <v>26688</v>
      </c>
      <c r="U50" s="284">
        <v>28730</v>
      </c>
      <c r="V50" s="284">
        <v>28332</v>
      </c>
      <c r="W50" s="284">
        <v>27748</v>
      </c>
      <c r="X50" s="284">
        <v>28823</v>
      </c>
      <c r="Y50" s="284">
        <v>30199</v>
      </c>
      <c r="Z50" s="655">
        <v>31851</v>
      </c>
    </row>
    <row r="51" spans="1:26" ht="19.5" customHeight="1">
      <c r="A51" s="656">
        <f>+A50+1</f>
        <v>46</v>
      </c>
      <c r="B51" s="75" t="s">
        <v>107</v>
      </c>
      <c r="C51" s="71">
        <v>4652</v>
      </c>
      <c r="D51" s="71">
        <v>4561</v>
      </c>
      <c r="E51" s="71">
        <v>3913</v>
      </c>
      <c r="F51" s="71">
        <v>4292</v>
      </c>
      <c r="G51" s="71">
        <v>4596</v>
      </c>
      <c r="H51" s="71">
        <v>5139</v>
      </c>
      <c r="I51" s="71">
        <v>5899</v>
      </c>
      <c r="J51" s="76">
        <v>6661</v>
      </c>
      <c r="K51" s="325">
        <v>7331</v>
      </c>
      <c r="L51" s="325">
        <v>7824</v>
      </c>
      <c r="M51" s="284">
        <v>8551</v>
      </c>
      <c r="N51" s="284">
        <v>9481</v>
      </c>
      <c r="O51" s="284">
        <v>10455</v>
      </c>
      <c r="P51" s="284">
        <v>11403</v>
      </c>
      <c r="Q51" s="284">
        <v>12710</v>
      </c>
      <c r="R51" s="284">
        <v>13066</v>
      </c>
      <c r="S51" s="284">
        <v>14005</v>
      </c>
      <c r="T51" s="284">
        <v>14713</v>
      </c>
      <c r="U51" s="284">
        <v>16166</v>
      </c>
      <c r="V51" s="284">
        <v>16218</v>
      </c>
      <c r="W51" s="284">
        <v>16281</v>
      </c>
      <c r="X51" s="284">
        <v>16809</v>
      </c>
      <c r="Y51" s="284">
        <v>18571</v>
      </c>
      <c r="Z51" s="655">
        <v>19547</v>
      </c>
    </row>
    <row r="52" spans="1:26" ht="19.5" customHeight="1">
      <c r="A52" s="656">
        <f>+A51+1</f>
        <v>47</v>
      </c>
      <c r="B52" s="70" t="s">
        <v>108</v>
      </c>
      <c r="C52" s="71">
        <v>924</v>
      </c>
      <c r="D52" s="71">
        <v>958</v>
      </c>
      <c r="E52" s="71">
        <v>1000</v>
      </c>
      <c r="F52" s="71">
        <v>1074</v>
      </c>
      <c r="G52" s="71">
        <v>993</v>
      </c>
      <c r="H52" s="71">
        <v>1209</v>
      </c>
      <c r="I52" s="71">
        <v>1623</v>
      </c>
      <c r="J52" s="76">
        <v>1792</v>
      </c>
      <c r="K52" s="325">
        <v>1979</v>
      </c>
      <c r="L52" s="458">
        <v>2222</v>
      </c>
      <c r="M52" s="284">
        <v>2650</v>
      </c>
      <c r="N52" s="284">
        <v>3023</v>
      </c>
      <c r="O52" s="284">
        <v>3537</v>
      </c>
      <c r="P52" s="284">
        <v>4092</v>
      </c>
      <c r="Q52" s="284">
        <v>4553</v>
      </c>
      <c r="R52" s="284">
        <v>4896</v>
      </c>
      <c r="S52" s="284">
        <v>5050</v>
      </c>
      <c r="T52" s="284">
        <v>5282</v>
      </c>
      <c r="U52" s="284">
        <v>6170</v>
      </c>
      <c r="V52" s="284">
        <v>6288</v>
      </c>
      <c r="W52" s="284">
        <v>6862</v>
      </c>
      <c r="X52" s="284">
        <v>7414</v>
      </c>
      <c r="Y52" s="284">
        <v>8394</v>
      </c>
      <c r="Z52" s="655">
        <v>9940</v>
      </c>
    </row>
    <row r="53" spans="1:26" ht="19.5" customHeight="1">
      <c r="A53" s="656">
        <f>+A52+1</f>
        <v>48</v>
      </c>
      <c r="B53" s="75" t="s">
        <v>109</v>
      </c>
      <c r="C53" s="71">
        <v>14642</v>
      </c>
      <c r="D53" s="71">
        <v>14434</v>
      </c>
      <c r="E53" s="71">
        <v>14135</v>
      </c>
      <c r="F53" s="71">
        <v>14690</v>
      </c>
      <c r="G53" s="71">
        <v>16330</v>
      </c>
      <c r="H53" s="71">
        <v>17907</v>
      </c>
      <c r="I53" s="71">
        <v>20088</v>
      </c>
      <c r="J53" s="76">
        <v>22366</v>
      </c>
      <c r="K53" s="325">
        <v>21808</v>
      </c>
      <c r="L53" s="458">
        <v>22896</v>
      </c>
      <c r="M53" s="284">
        <v>23533</v>
      </c>
      <c r="N53" s="284">
        <v>25674</v>
      </c>
      <c r="O53" s="284">
        <v>27627</v>
      </c>
      <c r="P53" s="284">
        <v>29194</v>
      </c>
      <c r="Q53" s="284">
        <v>30313</v>
      </c>
      <c r="R53" s="284">
        <v>31548</v>
      </c>
      <c r="S53" s="284">
        <v>32961</v>
      </c>
      <c r="T53" s="284">
        <v>32580</v>
      </c>
      <c r="U53" s="284">
        <v>35011</v>
      </c>
      <c r="V53" s="284">
        <v>35624</v>
      </c>
      <c r="W53" s="284">
        <v>36301</v>
      </c>
      <c r="X53" s="284">
        <v>38483</v>
      </c>
      <c r="Y53" s="284">
        <v>42189</v>
      </c>
      <c r="Z53" s="655">
        <v>45072</v>
      </c>
    </row>
    <row r="54" spans="1:26" ht="19.5" customHeight="1">
      <c r="A54" s="656">
        <f aca="true" t="shared" si="1" ref="A54:A85">+A53+1</f>
        <v>49</v>
      </c>
      <c r="B54" s="75" t="s">
        <v>110</v>
      </c>
      <c r="C54" s="71">
        <v>260</v>
      </c>
      <c r="D54" s="71">
        <v>607</v>
      </c>
      <c r="E54" s="71">
        <v>347</v>
      </c>
      <c r="F54" s="71">
        <v>504</v>
      </c>
      <c r="G54" s="71">
        <v>478</v>
      </c>
      <c r="H54" s="71">
        <v>576</v>
      </c>
      <c r="I54" s="71">
        <v>747</v>
      </c>
      <c r="J54" s="76">
        <v>853</v>
      </c>
      <c r="K54" s="325">
        <v>910</v>
      </c>
      <c r="L54" s="458">
        <v>1078</v>
      </c>
      <c r="M54" s="284">
        <v>1209</v>
      </c>
      <c r="N54" s="284">
        <v>1391</v>
      </c>
      <c r="O54" s="284">
        <v>1508</v>
      </c>
      <c r="P54" s="284">
        <v>1645</v>
      </c>
      <c r="Q54" s="284">
        <v>1866</v>
      </c>
      <c r="R54" s="284">
        <v>1869</v>
      </c>
      <c r="S54" s="284">
        <v>1996</v>
      </c>
      <c r="T54" s="284">
        <v>2166</v>
      </c>
      <c r="U54" s="284">
        <v>2444</v>
      </c>
      <c r="V54" s="284">
        <v>2461</v>
      </c>
      <c r="W54" s="284">
        <v>2368</v>
      </c>
      <c r="X54" s="284">
        <v>2471</v>
      </c>
      <c r="Y54" s="284">
        <v>2873</v>
      </c>
      <c r="Z54" s="655">
        <v>3152</v>
      </c>
    </row>
    <row r="55" spans="1:26" ht="19.5" customHeight="1">
      <c r="A55" s="656">
        <f t="shared" si="1"/>
        <v>50</v>
      </c>
      <c r="B55" s="75" t="s">
        <v>111</v>
      </c>
      <c r="C55" s="71">
        <v>2488</v>
      </c>
      <c r="D55" s="71">
        <v>2538</v>
      </c>
      <c r="E55" s="71">
        <v>2224</v>
      </c>
      <c r="F55" s="71">
        <v>2486</v>
      </c>
      <c r="G55" s="71">
        <v>2741</v>
      </c>
      <c r="H55" s="71">
        <v>2895</v>
      </c>
      <c r="I55" s="71">
        <v>3136</v>
      </c>
      <c r="J55" s="76">
        <v>3492</v>
      </c>
      <c r="K55" s="325">
        <v>3499</v>
      </c>
      <c r="L55" s="458">
        <v>3572</v>
      </c>
      <c r="M55" s="284">
        <v>3981</v>
      </c>
      <c r="N55" s="284">
        <v>4486</v>
      </c>
      <c r="O55" s="284">
        <v>4894</v>
      </c>
      <c r="P55" s="284">
        <v>5067</v>
      </c>
      <c r="Q55" s="284">
        <v>5350</v>
      </c>
      <c r="R55" s="284">
        <v>5670</v>
      </c>
      <c r="S55" s="284">
        <v>5946</v>
      </c>
      <c r="T55" s="284">
        <v>5877</v>
      </c>
      <c r="U55" s="284">
        <v>6300</v>
      </c>
      <c r="V55" s="284">
        <v>6538</v>
      </c>
      <c r="W55" s="284">
        <v>6985</v>
      </c>
      <c r="X55" s="284">
        <v>7049</v>
      </c>
      <c r="Y55" s="284">
        <v>7879</v>
      </c>
      <c r="Z55" s="655">
        <v>8353</v>
      </c>
    </row>
    <row r="56" spans="1:26" ht="19.5" customHeight="1">
      <c r="A56" s="656">
        <f t="shared" si="1"/>
        <v>51</v>
      </c>
      <c r="B56" s="75" t="s">
        <v>112</v>
      </c>
      <c r="C56" s="71">
        <v>1932</v>
      </c>
      <c r="D56" s="71">
        <v>2010</v>
      </c>
      <c r="E56" s="71">
        <v>1738</v>
      </c>
      <c r="F56" s="71">
        <v>1991</v>
      </c>
      <c r="G56" s="71">
        <v>2077</v>
      </c>
      <c r="H56" s="71">
        <v>2320</v>
      </c>
      <c r="I56" s="71">
        <v>2595</v>
      </c>
      <c r="J56" s="76">
        <v>2961</v>
      </c>
      <c r="K56" s="325">
        <v>3060</v>
      </c>
      <c r="L56" s="458">
        <v>3187</v>
      </c>
      <c r="M56" s="284">
        <v>3439</v>
      </c>
      <c r="N56" s="284">
        <v>3917</v>
      </c>
      <c r="O56" s="284">
        <v>4347</v>
      </c>
      <c r="P56" s="284">
        <v>4737</v>
      </c>
      <c r="Q56" s="284">
        <v>5020</v>
      </c>
      <c r="R56" s="284">
        <v>5253</v>
      </c>
      <c r="S56" s="284">
        <v>5540</v>
      </c>
      <c r="T56" s="284">
        <v>5648</v>
      </c>
      <c r="U56" s="284">
        <v>6285</v>
      </c>
      <c r="V56" s="284">
        <v>6120</v>
      </c>
      <c r="W56" s="284">
        <v>6235</v>
      </c>
      <c r="X56" s="284">
        <v>6521</v>
      </c>
      <c r="Y56" s="284">
        <v>7011</v>
      </c>
      <c r="Z56" s="655">
        <v>7301</v>
      </c>
    </row>
    <row r="57" spans="1:26" ht="19.5" customHeight="1">
      <c r="A57" s="656">
        <f t="shared" si="1"/>
        <v>52</v>
      </c>
      <c r="B57" s="75" t="s">
        <v>113</v>
      </c>
      <c r="C57" s="71">
        <v>6552</v>
      </c>
      <c r="D57" s="71">
        <v>6698</v>
      </c>
      <c r="E57" s="71">
        <v>5697</v>
      </c>
      <c r="F57" s="71">
        <v>5721</v>
      </c>
      <c r="G57" s="71">
        <v>5629</v>
      </c>
      <c r="H57" s="71">
        <v>6439</v>
      </c>
      <c r="I57" s="71">
        <v>7264</v>
      </c>
      <c r="J57" s="76">
        <v>8124</v>
      </c>
      <c r="K57" s="325">
        <v>9024</v>
      </c>
      <c r="L57" s="458">
        <v>9092</v>
      </c>
      <c r="M57" s="284">
        <v>9350</v>
      </c>
      <c r="N57" s="284">
        <v>10050</v>
      </c>
      <c r="O57" s="284">
        <v>10457</v>
      </c>
      <c r="P57" s="284">
        <v>10738</v>
      </c>
      <c r="Q57" s="284">
        <v>10937</v>
      </c>
      <c r="R57" s="284">
        <v>11096</v>
      </c>
      <c r="S57" s="284">
        <v>11445</v>
      </c>
      <c r="T57" s="284">
        <v>11962</v>
      </c>
      <c r="U57" s="284">
        <v>13236</v>
      </c>
      <c r="V57" s="284">
        <v>13534</v>
      </c>
      <c r="W57" s="284">
        <v>13494</v>
      </c>
      <c r="X57" s="284">
        <v>14054</v>
      </c>
      <c r="Y57" s="284">
        <v>15303</v>
      </c>
      <c r="Z57" s="655">
        <v>15562</v>
      </c>
    </row>
    <row r="58" spans="1:26" ht="19.5" customHeight="1">
      <c r="A58" s="656">
        <f t="shared" si="1"/>
        <v>53</v>
      </c>
      <c r="B58" s="70" t="s">
        <v>114</v>
      </c>
      <c r="C58" s="71">
        <v>3534</v>
      </c>
      <c r="D58" s="71">
        <v>3313</v>
      </c>
      <c r="E58" s="71">
        <v>2885</v>
      </c>
      <c r="F58" s="71">
        <v>3109</v>
      </c>
      <c r="G58" s="71">
        <v>3141</v>
      </c>
      <c r="H58" s="71">
        <v>3489</v>
      </c>
      <c r="I58" s="71">
        <v>3735</v>
      </c>
      <c r="J58" s="76">
        <v>3986</v>
      </c>
      <c r="K58" s="325">
        <v>4253</v>
      </c>
      <c r="L58" s="458">
        <v>4411</v>
      </c>
      <c r="M58" s="284">
        <v>4656</v>
      </c>
      <c r="N58" s="284">
        <v>5005</v>
      </c>
      <c r="O58" s="284">
        <v>5397</v>
      </c>
      <c r="P58" s="284">
        <v>5676</v>
      </c>
      <c r="Q58" s="284">
        <v>5889</v>
      </c>
      <c r="R58" s="284">
        <v>6030</v>
      </c>
      <c r="S58" s="284">
        <v>6213</v>
      </c>
      <c r="T58" s="284">
        <v>6448</v>
      </c>
      <c r="U58" s="284">
        <v>7207</v>
      </c>
      <c r="V58" s="284">
        <v>7442</v>
      </c>
      <c r="W58" s="284">
        <v>7683</v>
      </c>
      <c r="X58" s="284">
        <v>7828</v>
      </c>
      <c r="Y58" s="284">
        <v>8407</v>
      </c>
      <c r="Z58" s="655">
        <v>8592</v>
      </c>
    </row>
    <row r="59" spans="1:26" ht="19.5" customHeight="1">
      <c r="A59" s="656">
        <f t="shared" si="1"/>
        <v>54</v>
      </c>
      <c r="B59" s="75" t="s">
        <v>115</v>
      </c>
      <c r="C59" s="71">
        <v>7823</v>
      </c>
      <c r="D59" s="71">
        <v>8229</v>
      </c>
      <c r="E59" s="71">
        <v>7775</v>
      </c>
      <c r="F59" s="71">
        <v>8014</v>
      </c>
      <c r="G59" s="71">
        <v>8383</v>
      </c>
      <c r="H59" s="71">
        <v>9126</v>
      </c>
      <c r="I59" s="71">
        <v>10547</v>
      </c>
      <c r="J59" s="76">
        <v>11598</v>
      </c>
      <c r="K59" s="325">
        <v>12779</v>
      </c>
      <c r="L59" s="458">
        <v>13136</v>
      </c>
      <c r="M59" s="284">
        <v>13761</v>
      </c>
      <c r="N59" s="284">
        <v>15254</v>
      </c>
      <c r="O59" s="284">
        <v>16798</v>
      </c>
      <c r="P59" s="284">
        <v>18081</v>
      </c>
      <c r="Q59" s="284">
        <v>19209</v>
      </c>
      <c r="R59" s="284">
        <v>20172</v>
      </c>
      <c r="S59" s="284">
        <v>21603</v>
      </c>
      <c r="T59" s="284">
        <v>22055</v>
      </c>
      <c r="U59" s="284">
        <v>23237</v>
      </c>
      <c r="V59" s="284">
        <v>22777</v>
      </c>
      <c r="W59" s="284">
        <v>23059</v>
      </c>
      <c r="X59" s="284">
        <v>24034</v>
      </c>
      <c r="Y59" s="284">
        <v>26250</v>
      </c>
      <c r="Z59" s="655">
        <v>27767</v>
      </c>
    </row>
    <row r="60" spans="1:26" ht="19.5" customHeight="1">
      <c r="A60" s="656">
        <f t="shared" si="1"/>
        <v>55</v>
      </c>
      <c r="B60" s="75" t="s">
        <v>116</v>
      </c>
      <c r="C60" s="71">
        <v>11357</v>
      </c>
      <c r="D60" s="71">
        <v>10908</v>
      </c>
      <c r="E60" s="71">
        <v>9823</v>
      </c>
      <c r="F60" s="71">
        <v>9769</v>
      </c>
      <c r="G60" s="71">
        <v>10535</v>
      </c>
      <c r="H60" s="71">
        <v>11391</v>
      </c>
      <c r="I60" s="71">
        <v>12613</v>
      </c>
      <c r="J60" s="76">
        <v>13830</v>
      </c>
      <c r="K60" s="325">
        <v>14853</v>
      </c>
      <c r="L60" s="458">
        <v>15440</v>
      </c>
      <c r="M60" s="284">
        <v>16434</v>
      </c>
      <c r="N60" s="284">
        <v>17972</v>
      </c>
      <c r="O60" s="284">
        <v>19615</v>
      </c>
      <c r="P60" s="284">
        <v>21010</v>
      </c>
      <c r="Q60" s="284">
        <v>22107</v>
      </c>
      <c r="R60" s="284">
        <v>22795</v>
      </c>
      <c r="S60" s="284">
        <v>23744</v>
      </c>
      <c r="T60" s="284">
        <v>24136</v>
      </c>
      <c r="U60" s="284">
        <v>26302</v>
      </c>
      <c r="V60" s="284">
        <v>26362</v>
      </c>
      <c r="W60" s="284">
        <v>26118</v>
      </c>
      <c r="X60" s="284">
        <v>27146</v>
      </c>
      <c r="Y60" s="284">
        <v>29662</v>
      </c>
      <c r="Z60" s="655">
        <v>30902</v>
      </c>
    </row>
    <row r="61" spans="1:26" ht="19.5" customHeight="1">
      <c r="A61" s="656">
        <f t="shared" si="1"/>
        <v>56</v>
      </c>
      <c r="B61" s="75" t="s">
        <v>117</v>
      </c>
      <c r="C61" s="71">
        <v>713</v>
      </c>
      <c r="D61" s="71">
        <v>773</v>
      </c>
      <c r="E61" s="71">
        <v>797</v>
      </c>
      <c r="F61" s="71">
        <v>884</v>
      </c>
      <c r="G61" s="71">
        <v>811</v>
      </c>
      <c r="H61" s="71">
        <v>934</v>
      </c>
      <c r="I61" s="71">
        <v>1154</v>
      </c>
      <c r="J61" s="76">
        <v>1209</v>
      </c>
      <c r="K61" s="325">
        <v>1211</v>
      </c>
      <c r="L61" s="458">
        <v>1304</v>
      </c>
      <c r="M61" s="284">
        <v>1435</v>
      </c>
      <c r="N61" s="284">
        <v>1621</v>
      </c>
      <c r="O61" s="284">
        <v>1598</v>
      </c>
      <c r="P61" s="284">
        <v>1726</v>
      </c>
      <c r="Q61" s="284">
        <v>1930</v>
      </c>
      <c r="R61" s="284">
        <v>1909</v>
      </c>
      <c r="S61" s="284">
        <v>2018</v>
      </c>
      <c r="T61" s="284">
        <v>2155</v>
      </c>
      <c r="U61" s="284">
        <v>2460</v>
      </c>
      <c r="V61" s="284">
        <v>2493</v>
      </c>
      <c r="W61" s="284">
        <v>2493</v>
      </c>
      <c r="X61" s="284">
        <v>2485</v>
      </c>
      <c r="Y61" s="284">
        <v>2743</v>
      </c>
      <c r="Z61" s="655">
        <v>2938</v>
      </c>
    </row>
    <row r="62" spans="1:26" ht="19.5" customHeight="1">
      <c r="A62" s="656">
        <f t="shared" si="1"/>
        <v>57</v>
      </c>
      <c r="B62" s="75" t="s">
        <v>118</v>
      </c>
      <c r="C62" s="71">
        <v>1881</v>
      </c>
      <c r="D62" s="71">
        <v>1806</v>
      </c>
      <c r="E62" s="71">
        <v>1612</v>
      </c>
      <c r="F62" s="71">
        <v>1769</v>
      </c>
      <c r="G62" s="71">
        <v>1858</v>
      </c>
      <c r="H62" s="71">
        <v>2162</v>
      </c>
      <c r="I62" s="71">
        <v>2441</v>
      </c>
      <c r="J62" s="76">
        <v>2633</v>
      </c>
      <c r="K62" s="325">
        <v>2634</v>
      </c>
      <c r="L62" s="458">
        <v>2739</v>
      </c>
      <c r="M62" s="284">
        <v>2977</v>
      </c>
      <c r="N62" s="284">
        <v>3266</v>
      </c>
      <c r="O62" s="284">
        <v>3389</v>
      </c>
      <c r="P62" s="284">
        <v>3480</v>
      </c>
      <c r="Q62" s="284">
        <v>3611</v>
      </c>
      <c r="R62" s="284">
        <v>3723</v>
      </c>
      <c r="S62" s="284">
        <v>3884</v>
      </c>
      <c r="T62" s="284">
        <v>3929</v>
      </c>
      <c r="U62" s="284">
        <v>4272</v>
      </c>
      <c r="V62" s="284">
        <v>4257</v>
      </c>
      <c r="W62" s="284">
        <v>4113</v>
      </c>
      <c r="X62" s="284">
        <v>4258</v>
      </c>
      <c r="Y62" s="284">
        <v>4632</v>
      </c>
      <c r="Z62" s="655">
        <v>4851</v>
      </c>
    </row>
    <row r="63" spans="1:26" ht="19.5" customHeight="1">
      <c r="A63" s="656">
        <f t="shared" si="1"/>
        <v>58</v>
      </c>
      <c r="B63" s="75" t="s">
        <v>119</v>
      </c>
      <c r="C63" s="71">
        <v>4071</v>
      </c>
      <c r="D63" s="71">
        <v>4037</v>
      </c>
      <c r="E63" s="71">
        <v>3676</v>
      </c>
      <c r="F63" s="71">
        <v>3980</v>
      </c>
      <c r="G63" s="71">
        <v>4178</v>
      </c>
      <c r="H63" s="71">
        <v>4824</v>
      </c>
      <c r="I63" s="71">
        <v>5771</v>
      </c>
      <c r="J63" s="76">
        <v>6189</v>
      </c>
      <c r="K63" s="325">
        <v>6192</v>
      </c>
      <c r="L63" s="458">
        <v>6301</v>
      </c>
      <c r="M63" s="284">
        <v>6597</v>
      </c>
      <c r="N63" s="284">
        <v>7292</v>
      </c>
      <c r="O63" s="284">
        <v>7555</v>
      </c>
      <c r="P63" s="284">
        <v>7830</v>
      </c>
      <c r="Q63" s="284">
        <v>8289</v>
      </c>
      <c r="R63" s="284">
        <v>8478</v>
      </c>
      <c r="S63" s="284">
        <v>9158</v>
      </c>
      <c r="T63" s="284">
        <v>9493</v>
      </c>
      <c r="U63" s="284">
        <v>10220</v>
      </c>
      <c r="V63" s="284">
        <v>10107</v>
      </c>
      <c r="W63" s="284">
        <v>10015</v>
      </c>
      <c r="X63" s="284">
        <v>10261</v>
      </c>
      <c r="Y63" s="284">
        <v>10941</v>
      </c>
      <c r="Z63" s="655">
        <v>11298</v>
      </c>
    </row>
    <row r="64" spans="1:26" ht="19.5" customHeight="1">
      <c r="A64" s="656">
        <f t="shared" si="1"/>
        <v>59</v>
      </c>
      <c r="B64" s="75" t="s">
        <v>120</v>
      </c>
      <c r="C64" s="71">
        <v>8268</v>
      </c>
      <c r="D64" s="71">
        <v>8091</v>
      </c>
      <c r="E64" s="71">
        <v>7583</v>
      </c>
      <c r="F64" s="71">
        <v>7737</v>
      </c>
      <c r="G64" s="71">
        <v>8292</v>
      </c>
      <c r="H64" s="71">
        <v>9056</v>
      </c>
      <c r="I64" s="71">
        <v>10527</v>
      </c>
      <c r="J64" s="76">
        <v>11880</v>
      </c>
      <c r="K64" s="325">
        <v>13371</v>
      </c>
      <c r="L64" s="458">
        <v>14351</v>
      </c>
      <c r="M64" s="284">
        <v>14979</v>
      </c>
      <c r="N64" s="284">
        <v>16360</v>
      </c>
      <c r="O64" s="284">
        <v>17949</v>
      </c>
      <c r="P64" s="284">
        <v>19332</v>
      </c>
      <c r="Q64" s="284">
        <v>20517</v>
      </c>
      <c r="R64" s="284">
        <v>21264</v>
      </c>
      <c r="S64" s="284">
        <v>22271</v>
      </c>
      <c r="T64" s="284">
        <v>23000</v>
      </c>
      <c r="U64" s="284">
        <v>24865</v>
      </c>
      <c r="V64" s="284">
        <v>24497</v>
      </c>
      <c r="W64" s="284">
        <v>24019</v>
      </c>
      <c r="X64" s="284">
        <v>25321</v>
      </c>
      <c r="Y64" s="284">
        <v>27411</v>
      </c>
      <c r="Z64" s="655">
        <v>29591</v>
      </c>
    </row>
    <row r="65" spans="1:26" ht="19.5" customHeight="1">
      <c r="A65" s="656">
        <f t="shared" si="1"/>
        <v>60</v>
      </c>
      <c r="B65" s="75" t="s">
        <v>121</v>
      </c>
      <c r="C65" s="71">
        <v>3436</v>
      </c>
      <c r="D65" s="71">
        <v>3402</v>
      </c>
      <c r="E65" s="71">
        <v>3052</v>
      </c>
      <c r="F65" s="71">
        <v>3295</v>
      </c>
      <c r="G65" s="71">
        <v>3530</v>
      </c>
      <c r="H65" s="71">
        <v>4089</v>
      </c>
      <c r="I65" s="71">
        <v>4819</v>
      </c>
      <c r="J65" s="76">
        <v>5124</v>
      </c>
      <c r="K65" s="325">
        <v>5347</v>
      </c>
      <c r="L65" s="458">
        <v>5499</v>
      </c>
      <c r="M65" s="284">
        <v>5945</v>
      </c>
      <c r="N65" s="284">
        <v>6348</v>
      </c>
      <c r="O65" s="284">
        <v>6656</v>
      </c>
      <c r="P65" s="284">
        <v>6973</v>
      </c>
      <c r="Q65" s="284">
        <v>7390</v>
      </c>
      <c r="R65" s="284">
        <v>7613</v>
      </c>
      <c r="S65" s="284">
        <v>7779</v>
      </c>
      <c r="T65" s="284">
        <v>8116</v>
      </c>
      <c r="U65" s="284">
        <v>9039</v>
      </c>
      <c r="V65" s="284">
        <v>8934</v>
      </c>
      <c r="W65" s="284">
        <v>8873</v>
      </c>
      <c r="X65" s="284">
        <v>9161</v>
      </c>
      <c r="Y65" s="284">
        <v>9774</v>
      </c>
      <c r="Z65" s="655">
        <v>9965</v>
      </c>
    </row>
    <row r="66" spans="1:26" ht="19.5" customHeight="1">
      <c r="A66" s="656">
        <f t="shared" si="1"/>
        <v>61</v>
      </c>
      <c r="B66" s="75" t="s">
        <v>122</v>
      </c>
      <c r="C66" s="71">
        <v>9785</v>
      </c>
      <c r="D66" s="71">
        <v>9550</v>
      </c>
      <c r="E66" s="71">
        <v>8876</v>
      </c>
      <c r="F66" s="71">
        <v>9145</v>
      </c>
      <c r="G66" s="71">
        <v>9452</v>
      </c>
      <c r="H66" s="71">
        <v>10164</v>
      </c>
      <c r="I66" s="71">
        <v>10820</v>
      </c>
      <c r="J66" s="76">
        <v>11893</v>
      </c>
      <c r="K66" s="325">
        <v>12225</v>
      </c>
      <c r="L66" s="458">
        <v>12485</v>
      </c>
      <c r="M66" s="284">
        <v>12863</v>
      </c>
      <c r="N66" s="284">
        <v>13729</v>
      </c>
      <c r="O66" s="284">
        <v>14334</v>
      </c>
      <c r="P66" s="284">
        <v>15006</v>
      </c>
      <c r="Q66" s="284">
        <v>15879</v>
      </c>
      <c r="R66" s="284">
        <v>16037</v>
      </c>
      <c r="S66" s="284">
        <v>16357</v>
      </c>
      <c r="T66" s="284">
        <v>17160</v>
      </c>
      <c r="U66" s="284">
        <v>18538</v>
      </c>
      <c r="V66" s="284">
        <v>19605</v>
      </c>
      <c r="W66" s="284">
        <v>19753</v>
      </c>
      <c r="X66" s="284">
        <v>19548</v>
      </c>
      <c r="Y66" s="284">
        <v>20611</v>
      </c>
      <c r="Z66" s="655">
        <v>21265</v>
      </c>
    </row>
    <row r="67" spans="1:26" ht="19.5" customHeight="1">
      <c r="A67" s="656">
        <f t="shared" si="1"/>
        <v>62</v>
      </c>
      <c r="B67" s="75" t="s">
        <v>123</v>
      </c>
      <c r="C67" s="71">
        <v>354</v>
      </c>
      <c r="D67" s="71">
        <v>445</v>
      </c>
      <c r="E67" s="71">
        <v>427</v>
      </c>
      <c r="F67" s="71">
        <v>538</v>
      </c>
      <c r="G67" s="71">
        <v>489</v>
      </c>
      <c r="H67" s="71">
        <v>526</v>
      </c>
      <c r="I67" s="71">
        <v>552</v>
      </c>
      <c r="J67" s="76">
        <v>673</v>
      </c>
      <c r="K67" s="325">
        <v>607</v>
      </c>
      <c r="L67" s="458">
        <v>646</v>
      </c>
      <c r="M67" s="284">
        <v>718</v>
      </c>
      <c r="N67" s="284">
        <v>836</v>
      </c>
      <c r="O67" s="284">
        <v>884</v>
      </c>
      <c r="P67" s="284">
        <v>1040</v>
      </c>
      <c r="Q67" s="284">
        <v>1095</v>
      </c>
      <c r="R67" s="284">
        <v>1068</v>
      </c>
      <c r="S67" s="284">
        <v>1167</v>
      </c>
      <c r="T67" s="284">
        <v>1161</v>
      </c>
      <c r="U67" s="284">
        <v>1267</v>
      </c>
      <c r="V67" s="284">
        <v>1268</v>
      </c>
      <c r="W67" s="284">
        <v>1348</v>
      </c>
      <c r="X67" s="284">
        <v>1326</v>
      </c>
      <c r="Y67" s="284">
        <v>1528</v>
      </c>
      <c r="Z67" s="655">
        <v>1513</v>
      </c>
    </row>
    <row r="68" spans="1:26" ht="19.5" customHeight="1">
      <c r="A68" s="656">
        <f t="shared" si="1"/>
        <v>63</v>
      </c>
      <c r="B68" s="75" t="s">
        <v>124</v>
      </c>
      <c r="C68" s="71">
        <v>3037</v>
      </c>
      <c r="D68" s="71">
        <v>3060</v>
      </c>
      <c r="E68" s="71">
        <v>2978</v>
      </c>
      <c r="F68" s="71">
        <v>3078</v>
      </c>
      <c r="G68" s="71">
        <v>3159</v>
      </c>
      <c r="H68" s="71">
        <v>3888</v>
      </c>
      <c r="I68" s="71">
        <v>4518</v>
      </c>
      <c r="J68" s="76">
        <v>4710</v>
      </c>
      <c r="K68" s="325">
        <v>5020</v>
      </c>
      <c r="L68" s="458">
        <v>5304</v>
      </c>
      <c r="M68" s="284">
        <v>6063</v>
      </c>
      <c r="N68" s="284">
        <v>7079</v>
      </c>
      <c r="O68" s="284">
        <v>8143</v>
      </c>
      <c r="P68" s="284">
        <v>9165</v>
      </c>
      <c r="Q68" s="284">
        <v>10362</v>
      </c>
      <c r="R68" s="284">
        <v>10801</v>
      </c>
      <c r="S68" s="284">
        <v>11842</v>
      </c>
      <c r="T68" s="284">
        <v>12130</v>
      </c>
      <c r="U68" s="284">
        <v>13363</v>
      </c>
      <c r="V68" s="284">
        <v>13761</v>
      </c>
      <c r="W68" s="284">
        <v>13801</v>
      </c>
      <c r="X68" s="284">
        <v>14928</v>
      </c>
      <c r="Y68" s="284">
        <v>17302</v>
      </c>
      <c r="Z68" s="655">
        <v>20876</v>
      </c>
    </row>
    <row r="69" spans="1:26" ht="19.5" customHeight="1">
      <c r="A69" s="656">
        <f t="shared" si="1"/>
        <v>64</v>
      </c>
      <c r="B69" s="75" t="s">
        <v>125</v>
      </c>
      <c r="C69" s="71">
        <v>4058</v>
      </c>
      <c r="D69" s="71">
        <v>4031</v>
      </c>
      <c r="E69" s="71">
        <v>3347</v>
      </c>
      <c r="F69" s="71">
        <v>3838</v>
      </c>
      <c r="G69" s="71">
        <v>4152</v>
      </c>
      <c r="H69" s="71">
        <v>4614</v>
      </c>
      <c r="I69" s="71">
        <v>5350</v>
      </c>
      <c r="J69" s="76">
        <v>5669</v>
      </c>
      <c r="K69" s="325">
        <v>5740</v>
      </c>
      <c r="L69" s="458">
        <v>5764</v>
      </c>
      <c r="M69" s="284">
        <v>6134</v>
      </c>
      <c r="N69" s="284">
        <v>6925</v>
      </c>
      <c r="O69" s="284">
        <v>7202</v>
      </c>
      <c r="P69" s="284">
        <v>7541</v>
      </c>
      <c r="Q69" s="284">
        <v>7847</v>
      </c>
      <c r="R69" s="284">
        <v>8072</v>
      </c>
      <c r="S69" s="284">
        <v>8333</v>
      </c>
      <c r="T69" s="284">
        <v>8352</v>
      </c>
      <c r="U69" s="284">
        <v>9363</v>
      </c>
      <c r="V69" s="284">
        <v>9215</v>
      </c>
      <c r="W69" s="284">
        <v>9430</v>
      </c>
      <c r="X69" s="284">
        <v>9939</v>
      </c>
      <c r="Y69" s="284">
        <v>10280</v>
      </c>
      <c r="Z69" s="655">
        <v>10630</v>
      </c>
    </row>
    <row r="70" spans="1:26" ht="19.5" customHeight="1">
      <c r="A70" s="656">
        <f t="shared" si="1"/>
        <v>65</v>
      </c>
      <c r="B70" s="75" t="s">
        <v>126</v>
      </c>
      <c r="C70" s="71">
        <v>1847</v>
      </c>
      <c r="D70" s="71">
        <v>1947</v>
      </c>
      <c r="E70" s="71">
        <v>1879</v>
      </c>
      <c r="F70" s="71">
        <v>2105</v>
      </c>
      <c r="G70" s="71">
        <v>2122</v>
      </c>
      <c r="H70" s="71">
        <v>2457</v>
      </c>
      <c r="I70" s="71">
        <v>2939</v>
      </c>
      <c r="J70" s="76">
        <v>3261</v>
      </c>
      <c r="K70" s="325">
        <v>3382</v>
      </c>
      <c r="L70" s="458">
        <v>3862</v>
      </c>
      <c r="M70" s="284">
        <v>4220</v>
      </c>
      <c r="N70" s="284">
        <v>4763</v>
      </c>
      <c r="O70" s="284">
        <v>4026</v>
      </c>
      <c r="P70" s="284">
        <v>5642</v>
      </c>
      <c r="Q70" s="284">
        <v>6185</v>
      </c>
      <c r="R70" s="284">
        <v>6459</v>
      </c>
      <c r="S70" s="284">
        <v>6931</v>
      </c>
      <c r="T70" s="284">
        <v>7990</v>
      </c>
      <c r="U70" s="284">
        <v>8889</v>
      </c>
      <c r="V70" s="284">
        <v>9258</v>
      </c>
      <c r="W70" s="284">
        <v>9440</v>
      </c>
      <c r="X70" s="284">
        <v>9888</v>
      </c>
      <c r="Y70" s="284">
        <v>11115</v>
      </c>
      <c r="Z70" s="655">
        <v>11670</v>
      </c>
    </row>
    <row r="71" spans="1:26" ht="19.5" customHeight="1">
      <c r="A71" s="656">
        <f t="shared" si="1"/>
        <v>66</v>
      </c>
      <c r="B71" s="75" t="s">
        <v>127</v>
      </c>
      <c r="C71" s="71">
        <v>2515</v>
      </c>
      <c r="D71" s="71">
        <v>2767</v>
      </c>
      <c r="E71" s="71">
        <v>2651</v>
      </c>
      <c r="F71" s="71">
        <v>2536</v>
      </c>
      <c r="G71" s="71">
        <v>2550</v>
      </c>
      <c r="H71" s="71">
        <v>2981</v>
      </c>
      <c r="I71" s="71">
        <v>3491</v>
      </c>
      <c r="J71" s="76">
        <v>3633</v>
      </c>
      <c r="K71" s="325">
        <v>3752</v>
      </c>
      <c r="L71" s="458">
        <v>3805</v>
      </c>
      <c r="M71" s="284">
        <v>4133</v>
      </c>
      <c r="N71" s="284">
        <v>4622</v>
      </c>
      <c r="O71" s="284">
        <v>4882</v>
      </c>
      <c r="P71" s="284">
        <v>5010</v>
      </c>
      <c r="Q71" s="284">
        <v>5071</v>
      </c>
      <c r="R71" s="284">
        <v>5212</v>
      </c>
      <c r="S71" s="284">
        <v>5550</v>
      </c>
      <c r="T71" s="284">
        <v>5671</v>
      </c>
      <c r="U71" s="284">
        <v>6062</v>
      </c>
      <c r="V71" s="284">
        <v>5932</v>
      </c>
      <c r="W71" s="284">
        <v>6017</v>
      </c>
      <c r="X71" s="284">
        <v>6157</v>
      </c>
      <c r="Y71" s="284">
        <v>6577</v>
      </c>
      <c r="Z71" s="655">
        <v>6619</v>
      </c>
    </row>
    <row r="72" spans="1:26" ht="19.5" customHeight="1">
      <c r="A72" s="656">
        <f t="shared" si="1"/>
        <v>67</v>
      </c>
      <c r="B72" s="75" t="s">
        <v>128</v>
      </c>
      <c r="C72" s="71">
        <v>7419</v>
      </c>
      <c r="D72" s="71">
        <v>6943</v>
      </c>
      <c r="E72" s="71">
        <v>6596</v>
      </c>
      <c r="F72" s="71">
        <v>6706</v>
      </c>
      <c r="G72" s="71">
        <v>6629</v>
      </c>
      <c r="H72" s="71">
        <v>7086</v>
      </c>
      <c r="I72" s="71">
        <v>7506</v>
      </c>
      <c r="J72" s="76">
        <v>7953</v>
      </c>
      <c r="K72" s="325">
        <v>8288</v>
      </c>
      <c r="L72" s="458">
        <v>8421</v>
      </c>
      <c r="M72" s="284">
        <v>8736</v>
      </c>
      <c r="N72" s="284">
        <v>9434</v>
      </c>
      <c r="O72" s="284">
        <v>10057</v>
      </c>
      <c r="P72" s="284">
        <v>10279</v>
      </c>
      <c r="Q72" s="284">
        <v>10368</v>
      </c>
      <c r="R72" s="284">
        <v>10573</v>
      </c>
      <c r="S72" s="284">
        <v>10866</v>
      </c>
      <c r="T72" s="284">
        <v>10920</v>
      </c>
      <c r="U72" s="284">
        <v>11319</v>
      </c>
      <c r="V72" s="284">
        <v>11213</v>
      </c>
      <c r="W72" s="284">
        <v>11269</v>
      </c>
      <c r="X72" s="284">
        <v>11263</v>
      </c>
      <c r="Y72" s="284">
        <v>12011</v>
      </c>
      <c r="Z72" s="655">
        <v>12315</v>
      </c>
    </row>
    <row r="73" spans="1:26" ht="19.5" customHeight="1">
      <c r="A73" s="656">
        <f t="shared" si="1"/>
        <v>68</v>
      </c>
      <c r="B73" s="75" t="s">
        <v>129</v>
      </c>
      <c r="C73" s="71">
        <v>1798</v>
      </c>
      <c r="D73" s="71">
        <v>1886</v>
      </c>
      <c r="E73" s="71">
        <v>1806</v>
      </c>
      <c r="F73" s="71">
        <v>1973</v>
      </c>
      <c r="G73" s="71">
        <v>2066</v>
      </c>
      <c r="H73" s="71">
        <v>2571</v>
      </c>
      <c r="I73" s="71">
        <v>3081</v>
      </c>
      <c r="J73" s="76">
        <v>3267</v>
      </c>
      <c r="K73" s="325">
        <v>3388</v>
      </c>
      <c r="L73" s="458">
        <v>3627</v>
      </c>
      <c r="M73" s="284">
        <v>3902</v>
      </c>
      <c r="N73" s="284">
        <v>4380</v>
      </c>
      <c r="O73" s="284">
        <v>4854</v>
      </c>
      <c r="P73" s="284">
        <v>5211</v>
      </c>
      <c r="Q73" s="284">
        <v>5464</v>
      </c>
      <c r="R73" s="284">
        <v>5829</v>
      </c>
      <c r="S73" s="284">
        <v>6407</v>
      </c>
      <c r="T73" s="284">
        <v>6725</v>
      </c>
      <c r="U73" s="284">
        <v>7411</v>
      </c>
      <c r="V73" s="284">
        <v>7349</v>
      </c>
      <c r="W73" s="284">
        <v>7497</v>
      </c>
      <c r="X73" s="284">
        <v>7900</v>
      </c>
      <c r="Y73" s="284">
        <v>8576</v>
      </c>
      <c r="Z73" s="655">
        <v>8850</v>
      </c>
    </row>
    <row r="74" spans="1:26" ht="19.5" customHeight="1">
      <c r="A74" s="656">
        <f t="shared" si="1"/>
        <v>69</v>
      </c>
      <c r="B74" s="75" t="s">
        <v>130</v>
      </c>
      <c r="C74" s="71">
        <v>493</v>
      </c>
      <c r="D74" s="71">
        <v>589</v>
      </c>
      <c r="E74" s="71">
        <v>408</v>
      </c>
      <c r="F74" s="71">
        <v>577</v>
      </c>
      <c r="G74" s="71">
        <v>515</v>
      </c>
      <c r="H74" s="71">
        <v>591</v>
      </c>
      <c r="I74" s="71">
        <v>687</v>
      </c>
      <c r="J74" s="76">
        <v>784</v>
      </c>
      <c r="K74" s="325">
        <v>733</v>
      </c>
      <c r="L74" s="458">
        <v>780</v>
      </c>
      <c r="M74" s="284">
        <v>818</v>
      </c>
      <c r="N74" s="284">
        <v>890</v>
      </c>
      <c r="O74" s="284">
        <v>906</v>
      </c>
      <c r="P74" s="284">
        <v>981</v>
      </c>
      <c r="Q74" s="284">
        <v>1011</v>
      </c>
      <c r="R74" s="284">
        <v>1023</v>
      </c>
      <c r="S74" s="284">
        <v>1091</v>
      </c>
      <c r="T74" s="284">
        <v>1090</v>
      </c>
      <c r="U74" s="284">
        <v>1236</v>
      </c>
      <c r="V74" s="284">
        <v>1230</v>
      </c>
      <c r="W74" s="284">
        <v>1232</v>
      </c>
      <c r="X74" s="284">
        <v>1236</v>
      </c>
      <c r="Y74" s="284">
        <v>1439</v>
      </c>
      <c r="Z74" s="655">
        <v>1469</v>
      </c>
    </row>
    <row r="75" spans="1:26" ht="19.5" customHeight="1">
      <c r="A75" s="656">
        <f t="shared" si="1"/>
        <v>70</v>
      </c>
      <c r="B75" s="75" t="s">
        <v>131</v>
      </c>
      <c r="C75" s="71">
        <v>1543</v>
      </c>
      <c r="D75" s="71">
        <v>1601</v>
      </c>
      <c r="E75" s="71">
        <v>1381</v>
      </c>
      <c r="F75" s="71">
        <v>1588</v>
      </c>
      <c r="G75" s="71">
        <v>1611</v>
      </c>
      <c r="H75" s="71">
        <v>1810</v>
      </c>
      <c r="I75" s="71">
        <v>2073</v>
      </c>
      <c r="J75" s="76">
        <v>2266</v>
      </c>
      <c r="K75" s="325">
        <v>2488</v>
      </c>
      <c r="L75" s="458">
        <v>2680</v>
      </c>
      <c r="M75" s="284">
        <v>2923</v>
      </c>
      <c r="N75" s="284">
        <v>3289</v>
      </c>
      <c r="O75" s="284">
        <v>3398</v>
      </c>
      <c r="P75" s="284">
        <v>3478</v>
      </c>
      <c r="Q75" s="284">
        <v>3668</v>
      </c>
      <c r="R75" s="284">
        <v>3911</v>
      </c>
      <c r="S75" s="284">
        <v>4162</v>
      </c>
      <c r="T75" s="284">
        <v>4301</v>
      </c>
      <c r="U75" s="284">
        <v>4739</v>
      </c>
      <c r="V75" s="284">
        <v>4658</v>
      </c>
      <c r="W75" s="284">
        <v>4688</v>
      </c>
      <c r="X75" s="284">
        <v>4833</v>
      </c>
      <c r="Y75" s="284">
        <v>5280</v>
      </c>
      <c r="Z75" s="655">
        <v>5515</v>
      </c>
    </row>
    <row r="76" spans="1:26" ht="19.5" customHeight="1">
      <c r="A76" s="656">
        <f t="shared" si="1"/>
        <v>71</v>
      </c>
      <c r="B76" s="75" t="s">
        <v>132</v>
      </c>
      <c r="C76" s="71">
        <v>2181</v>
      </c>
      <c r="D76" s="71">
        <v>2281</v>
      </c>
      <c r="E76" s="71">
        <v>2129</v>
      </c>
      <c r="F76" s="71">
        <v>2153</v>
      </c>
      <c r="G76" s="71">
        <v>2189</v>
      </c>
      <c r="H76" s="71">
        <v>2356</v>
      </c>
      <c r="I76" s="71">
        <v>2540</v>
      </c>
      <c r="J76" s="76">
        <v>2772</v>
      </c>
      <c r="K76" s="325">
        <v>2972</v>
      </c>
      <c r="L76" s="458">
        <v>3167</v>
      </c>
      <c r="M76" s="284">
        <v>3305</v>
      </c>
      <c r="N76" s="284">
        <v>3538</v>
      </c>
      <c r="O76" s="284">
        <v>3724</v>
      </c>
      <c r="P76" s="284">
        <v>4001</v>
      </c>
      <c r="Q76" s="284">
        <v>4224</v>
      </c>
      <c r="R76" s="284">
        <v>4451</v>
      </c>
      <c r="S76" s="284">
        <v>4642</v>
      </c>
      <c r="T76" s="284">
        <v>4744</v>
      </c>
      <c r="U76" s="284">
        <v>5052</v>
      </c>
      <c r="V76" s="284">
        <v>4759</v>
      </c>
      <c r="W76" s="284">
        <v>4742</v>
      </c>
      <c r="X76" s="284">
        <v>4842</v>
      </c>
      <c r="Y76" s="284">
        <v>5028</v>
      </c>
      <c r="Z76" s="655">
        <v>5086</v>
      </c>
    </row>
    <row r="77" spans="1:26" ht="19.5" customHeight="1">
      <c r="A77" s="656">
        <f t="shared" si="1"/>
        <v>72</v>
      </c>
      <c r="B77" s="75" t="s">
        <v>133</v>
      </c>
      <c r="C77" s="71">
        <v>967</v>
      </c>
      <c r="D77" s="71">
        <v>1064</v>
      </c>
      <c r="E77" s="71">
        <v>1130</v>
      </c>
      <c r="F77" s="71">
        <v>1126</v>
      </c>
      <c r="G77" s="71">
        <v>1034</v>
      </c>
      <c r="H77" s="71">
        <v>1282</v>
      </c>
      <c r="I77" s="71">
        <v>1514</v>
      </c>
      <c r="J77" s="76">
        <v>1653</v>
      </c>
      <c r="K77" s="325">
        <v>1903</v>
      </c>
      <c r="L77" s="458">
        <v>2134</v>
      </c>
      <c r="M77" s="284">
        <v>2299</v>
      </c>
      <c r="N77" s="284">
        <v>2641</v>
      </c>
      <c r="O77" s="284">
        <v>2884</v>
      </c>
      <c r="P77" s="284">
        <v>3138</v>
      </c>
      <c r="Q77" s="284">
        <v>3274</v>
      </c>
      <c r="R77" s="284">
        <v>3425</v>
      </c>
      <c r="S77" s="284">
        <v>3541</v>
      </c>
      <c r="T77" s="284">
        <v>3789</v>
      </c>
      <c r="U77" s="284">
        <v>4381</v>
      </c>
      <c r="V77" s="284">
        <v>4710</v>
      </c>
      <c r="W77" s="284">
        <v>5173</v>
      </c>
      <c r="X77" s="284">
        <v>5614</v>
      </c>
      <c r="Y77" s="284">
        <v>6463</v>
      </c>
      <c r="Z77" s="655">
        <v>6768</v>
      </c>
    </row>
    <row r="78" spans="1:26" ht="19.5" customHeight="1">
      <c r="A78" s="656">
        <f t="shared" si="1"/>
        <v>73</v>
      </c>
      <c r="B78" s="75" t="s">
        <v>134</v>
      </c>
      <c r="C78" s="71">
        <v>312</v>
      </c>
      <c r="D78" s="71">
        <v>398</v>
      </c>
      <c r="E78" s="71">
        <v>383</v>
      </c>
      <c r="F78" s="71">
        <v>430</v>
      </c>
      <c r="G78" s="71">
        <v>396</v>
      </c>
      <c r="H78" s="71">
        <v>510</v>
      </c>
      <c r="I78" s="71">
        <v>726</v>
      </c>
      <c r="J78" s="76">
        <v>821</v>
      </c>
      <c r="K78" s="325">
        <v>892</v>
      </c>
      <c r="L78" s="458">
        <v>996</v>
      </c>
      <c r="M78" s="284">
        <v>1083</v>
      </c>
      <c r="N78" s="284">
        <v>1226</v>
      </c>
      <c r="O78" s="284">
        <v>1438</v>
      </c>
      <c r="P78" s="284">
        <v>1650</v>
      </c>
      <c r="Q78" s="284">
        <v>1841</v>
      </c>
      <c r="R78" s="284">
        <v>1980</v>
      </c>
      <c r="S78" s="284">
        <v>1260</v>
      </c>
      <c r="T78" s="284">
        <v>2152</v>
      </c>
      <c r="U78" s="284">
        <v>2680</v>
      </c>
      <c r="V78" s="284">
        <v>2818</v>
      </c>
      <c r="W78" s="284">
        <v>2981</v>
      </c>
      <c r="X78" s="284">
        <v>3262</v>
      </c>
      <c r="Y78" s="284">
        <v>3592</v>
      </c>
      <c r="Z78" s="655">
        <v>3766</v>
      </c>
    </row>
    <row r="79" spans="1:26" ht="19.5" customHeight="1">
      <c r="A79" s="656">
        <f t="shared" si="1"/>
        <v>74</v>
      </c>
      <c r="B79" s="75" t="s">
        <v>135</v>
      </c>
      <c r="C79" s="71">
        <v>1621</v>
      </c>
      <c r="D79" s="71">
        <v>1553</v>
      </c>
      <c r="E79" s="71">
        <v>1377</v>
      </c>
      <c r="F79" s="71">
        <v>1538</v>
      </c>
      <c r="G79" s="71">
        <v>1555</v>
      </c>
      <c r="H79" s="71">
        <v>1722</v>
      </c>
      <c r="I79" s="71">
        <v>1919</v>
      </c>
      <c r="J79" s="76">
        <v>2060</v>
      </c>
      <c r="K79" s="325">
        <v>2144</v>
      </c>
      <c r="L79" s="458">
        <v>2208</v>
      </c>
      <c r="M79" s="284">
        <v>2489</v>
      </c>
      <c r="N79" s="284">
        <v>2775</v>
      </c>
      <c r="O79" s="284">
        <v>3065</v>
      </c>
      <c r="P79" s="284">
        <v>3385</v>
      </c>
      <c r="Q79" s="284">
        <v>3649</v>
      </c>
      <c r="R79" s="284">
        <v>3882</v>
      </c>
      <c r="S79" s="284">
        <v>4029</v>
      </c>
      <c r="T79" s="284">
        <v>4077</v>
      </c>
      <c r="U79" s="284">
        <v>4368</v>
      </c>
      <c r="V79" s="284">
        <v>4211</v>
      </c>
      <c r="W79" s="284">
        <v>4236</v>
      </c>
      <c r="X79" s="284">
        <v>4345</v>
      </c>
      <c r="Y79" s="284">
        <v>4599</v>
      </c>
      <c r="Z79" s="655">
        <v>4776</v>
      </c>
    </row>
    <row r="80" spans="1:26" ht="19.5" customHeight="1">
      <c r="A80" s="656">
        <f t="shared" si="1"/>
        <v>75</v>
      </c>
      <c r="B80" s="75" t="s">
        <v>136</v>
      </c>
      <c r="C80" s="71">
        <v>276</v>
      </c>
      <c r="D80" s="71">
        <v>313</v>
      </c>
      <c r="E80" s="71">
        <v>296</v>
      </c>
      <c r="F80" s="71">
        <v>361</v>
      </c>
      <c r="G80" s="71">
        <v>335</v>
      </c>
      <c r="H80" s="71">
        <v>362</v>
      </c>
      <c r="I80" s="71">
        <v>462</v>
      </c>
      <c r="J80" s="76">
        <v>609</v>
      </c>
      <c r="K80" s="325">
        <v>619</v>
      </c>
      <c r="L80" s="458">
        <v>669</v>
      </c>
      <c r="M80" s="284">
        <v>761</v>
      </c>
      <c r="N80" s="284">
        <v>891</v>
      </c>
      <c r="O80" s="284">
        <v>926</v>
      </c>
      <c r="P80" s="284">
        <v>1008</v>
      </c>
      <c r="Q80" s="284">
        <v>1046</v>
      </c>
      <c r="R80" s="284">
        <v>1089</v>
      </c>
      <c r="S80" s="284">
        <v>1172</v>
      </c>
      <c r="T80" s="284">
        <v>1201</v>
      </c>
      <c r="U80" s="284">
        <v>1310</v>
      </c>
      <c r="V80" s="284">
        <v>1292</v>
      </c>
      <c r="W80" s="284">
        <v>1262</v>
      </c>
      <c r="X80" s="284">
        <v>1224</v>
      </c>
      <c r="Y80" s="284">
        <v>1294</v>
      </c>
      <c r="Z80" s="655">
        <v>1317</v>
      </c>
    </row>
    <row r="81" spans="1:26" ht="19.5" customHeight="1">
      <c r="A81" s="656">
        <f t="shared" si="1"/>
        <v>76</v>
      </c>
      <c r="B81" s="75" t="s">
        <v>137</v>
      </c>
      <c r="C81" s="71">
        <v>503</v>
      </c>
      <c r="D81" s="71">
        <v>531</v>
      </c>
      <c r="E81" s="71">
        <v>379</v>
      </c>
      <c r="F81" s="71">
        <v>530</v>
      </c>
      <c r="G81" s="71">
        <v>502</v>
      </c>
      <c r="H81" s="71">
        <v>602</v>
      </c>
      <c r="I81" s="71">
        <v>713</v>
      </c>
      <c r="J81" s="76">
        <v>797</v>
      </c>
      <c r="K81" s="325">
        <v>790</v>
      </c>
      <c r="L81" s="458">
        <v>841</v>
      </c>
      <c r="M81" s="284">
        <v>999</v>
      </c>
      <c r="N81" s="284">
        <v>1204</v>
      </c>
      <c r="O81" s="284">
        <v>1328</v>
      </c>
      <c r="P81" s="284">
        <v>1411</v>
      </c>
      <c r="Q81" s="284">
        <v>1591</v>
      </c>
      <c r="R81" s="284">
        <v>1665</v>
      </c>
      <c r="S81" s="284">
        <v>1677</v>
      </c>
      <c r="T81" s="284">
        <v>1774</v>
      </c>
      <c r="U81" s="284">
        <v>2015</v>
      </c>
      <c r="V81" s="284">
        <v>2038</v>
      </c>
      <c r="W81" s="284">
        <v>2165</v>
      </c>
      <c r="X81" s="284">
        <v>2181</v>
      </c>
      <c r="Y81" s="284">
        <v>2361</v>
      </c>
      <c r="Z81" s="655">
        <v>2497</v>
      </c>
    </row>
    <row r="82" spans="1:26" ht="19.5" customHeight="1">
      <c r="A82" s="656">
        <f t="shared" si="1"/>
        <v>77</v>
      </c>
      <c r="B82" s="75" t="s">
        <v>138</v>
      </c>
      <c r="C82" s="71">
        <v>2108</v>
      </c>
      <c r="D82" s="71">
        <v>2446</v>
      </c>
      <c r="E82" s="71">
        <v>2301</v>
      </c>
      <c r="F82" s="71">
        <v>2346</v>
      </c>
      <c r="G82" s="71">
        <v>2503</v>
      </c>
      <c r="H82" s="71">
        <v>2664</v>
      </c>
      <c r="I82" s="71">
        <v>2959</v>
      </c>
      <c r="J82" s="76">
        <v>3381</v>
      </c>
      <c r="K82" s="325">
        <v>3702</v>
      </c>
      <c r="L82" s="458">
        <v>4078</v>
      </c>
      <c r="M82" s="284">
        <v>4288</v>
      </c>
      <c r="N82" s="284">
        <v>4670</v>
      </c>
      <c r="O82" s="284">
        <v>5042</v>
      </c>
      <c r="P82" s="284">
        <v>5365</v>
      </c>
      <c r="Q82" s="284">
        <v>5768</v>
      </c>
      <c r="R82" s="284">
        <v>6071</v>
      </c>
      <c r="S82" s="284">
        <v>6547</v>
      </c>
      <c r="T82" s="284">
        <v>6728</v>
      </c>
      <c r="U82" s="284">
        <v>7142</v>
      </c>
      <c r="V82" s="284">
        <v>7117</v>
      </c>
      <c r="W82" s="284">
        <v>7097</v>
      </c>
      <c r="X82" s="284">
        <v>7634</v>
      </c>
      <c r="Y82" s="284">
        <v>8282</v>
      </c>
      <c r="Z82" s="655">
        <v>8893</v>
      </c>
    </row>
    <row r="83" spans="1:26" ht="19.5" customHeight="1">
      <c r="A83" s="656">
        <f t="shared" si="1"/>
        <v>78</v>
      </c>
      <c r="B83" s="75" t="s">
        <v>139</v>
      </c>
      <c r="C83" s="71">
        <v>3390</v>
      </c>
      <c r="D83" s="71">
        <v>3129</v>
      </c>
      <c r="E83" s="71">
        <v>2875</v>
      </c>
      <c r="F83" s="71">
        <v>2803</v>
      </c>
      <c r="G83" s="71">
        <v>2872</v>
      </c>
      <c r="H83" s="71">
        <v>2933</v>
      </c>
      <c r="I83" s="71">
        <v>3155</v>
      </c>
      <c r="J83" s="76">
        <v>3361</v>
      </c>
      <c r="K83" s="325">
        <v>3759</v>
      </c>
      <c r="L83" s="458">
        <v>3819</v>
      </c>
      <c r="M83" s="284">
        <v>4074</v>
      </c>
      <c r="N83" s="284">
        <v>4260</v>
      </c>
      <c r="O83" s="284">
        <v>4419</v>
      </c>
      <c r="P83" s="284">
        <v>4635</v>
      </c>
      <c r="Q83" s="284">
        <v>4828</v>
      </c>
      <c r="R83" s="284">
        <v>5038</v>
      </c>
      <c r="S83" s="284">
        <v>5142</v>
      </c>
      <c r="T83" s="284">
        <v>5154</v>
      </c>
      <c r="U83" s="284">
        <v>5279</v>
      </c>
      <c r="V83" s="284">
        <v>5131</v>
      </c>
      <c r="W83" s="284">
        <v>5127</v>
      </c>
      <c r="X83" s="284">
        <v>5074</v>
      </c>
      <c r="Y83" s="284">
        <v>5195</v>
      </c>
      <c r="Z83" s="655">
        <v>5416</v>
      </c>
    </row>
    <row r="84" spans="1:26" ht="19.5" customHeight="1">
      <c r="A84" s="656">
        <f t="shared" si="1"/>
        <v>79</v>
      </c>
      <c r="B84" s="75" t="s">
        <v>140</v>
      </c>
      <c r="C84" s="71">
        <v>359</v>
      </c>
      <c r="D84" s="71">
        <v>341</v>
      </c>
      <c r="E84" s="71">
        <v>330</v>
      </c>
      <c r="F84" s="71">
        <v>332</v>
      </c>
      <c r="G84" s="71">
        <v>322</v>
      </c>
      <c r="H84" s="71">
        <v>408</v>
      </c>
      <c r="I84" s="71">
        <v>468</v>
      </c>
      <c r="J84" s="76">
        <v>583</v>
      </c>
      <c r="K84" s="325">
        <v>691</v>
      </c>
      <c r="L84" s="458">
        <v>721</v>
      </c>
      <c r="M84" s="284">
        <v>850</v>
      </c>
      <c r="N84" s="284">
        <v>974</v>
      </c>
      <c r="O84" s="284">
        <v>1035</v>
      </c>
      <c r="P84" s="284">
        <v>1215</v>
      </c>
      <c r="Q84" s="284">
        <v>1417</v>
      </c>
      <c r="R84" s="284">
        <v>1510</v>
      </c>
      <c r="S84" s="284">
        <v>1546</v>
      </c>
      <c r="T84" s="284">
        <v>1507</v>
      </c>
      <c r="U84" s="284">
        <v>1678</v>
      </c>
      <c r="V84" s="284">
        <v>1664</v>
      </c>
      <c r="W84" s="284">
        <v>1704</v>
      </c>
      <c r="X84" s="284">
        <v>1730</v>
      </c>
      <c r="Y84" s="284">
        <v>1868</v>
      </c>
      <c r="Z84" s="655">
        <v>1884</v>
      </c>
    </row>
    <row r="85" spans="1:26" ht="19.5" customHeight="1">
      <c r="A85" s="656">
        <f t="shared" si="1"/>
        <v>80</v>
      </c>
      <c r="B85" s="70" t="s">
        <v>141</v>
      </c>
      <c r="C85" s="71">
        <v>1804</v>
      </c>
      <c r="D85" s="71">
        <v>1618</v>
      </c>
      <c r="E85" s="71">
        <v>1501</v>
      </c>
      <c r="F85" s="71">
        <v>1467</v>
      </c>
      <c r="G85" s="71">
        <v>1578</v>
      </c>
      <c r="H85" s="71">
        <v>2090</v>
      </c>
      <c r="I85" s="71">
        <v>2700</v>
      </c>
      <c r="J85" s="76">
        <v>3026</v>
      </c>
      <c r="K85" s="325">
        <v>3304</v>
      </c>
      <c r="L85" s="458">
        <v>3548</v>
      </c>
      <c r="M85" s="284">
        <v>4239</v>
      </c>
      <c r="N85" s="284">
        <v>4489</v>
      </c>
      <c r="O85" s="284">
        <v>5014</v>
      </c>
      <c r="P85" s="284">
        <v>5505</v>
      </c>
      <c r="Q85" s="284">
        <v>5763</v>
      </c>
      <c r="R85" s="284">
        <v>5841</v>
      </c>
      <c r="S85" s="284">
        <v>6176</v>
      </c>
      <c r="T85" s="284">
        <v>6450</v>
      </c>
      <c r="U85" s="284">
        <v>7116</v>
      </c>
      <c r="V85" s="284">
        <v>7034</v>
      </c>
      <c r="W85" s="284">
        <v>6967</v>
      </c>
      <c r="X85" s="284">
        <v>7263</v>
      </c>
      <c r="Y85" s="284">
        <v>7908</v>
      </c>
      <c r="Z85" s="655">
        <v>8155</v>
      </c>
    </row>
    <row r="86" spans="1:26" ht="19.5" customHeight="1">
      <c r="A86" s="656">
        <f>+A85+1</f>
        <v>81</v>
      </c>
      <c r="B86" s="70" t="s">
        <v>142</v>
      </c>
      <c r="C86" s="76" t="s">
        <v>143</v>
      </c>
      <c r="D86" s="71">
        <v>2713</v>
      </c>
      <c r="E86" s="71">
        <v>2627</v>
      </c>
      <c r="F86" s="71">
        <v>2743</v>
      </c>
      <c r="G86" s="71">
        <v>2923</v>
      </c>
      <c r="H86" s="71">
        <v>3324</v>
      </c>
      <c r="I86" s="71">
        <v>3966</v>
      </c>
      <c r="J86" s="76">
        <v>4203</v>
      </c>
      <c r="K86" s="325">
        <v>4481</v>
      </c>
      <c r="L86" s="458">
        <v>4616</v>
      </c>
      <c r="M86" s="284">
        <v>4346</v>
      </c>
      <c r="N86" s="284">
        <v>4958</v>
      </c>
      <c r="O86" s="284">
        <v>5436</v>
      </c>
      <c r="P86" s="284">
        <v>5976</v>
      </c>
      <c r="Q86" s="284">
        <v>6430</v>
      </c>
      <c r="R86" s="284">
        <v>6830</v>
      </c>
      <c r="S86" s="284">
        <v>7350</v>
      </c>
      <c r="T86" s="284">
        <v>7608</v>
      </c>
      <c r="U86" s="284">
        <v>8274</v>
      </c>
      <c r="V86" s="284">
        <v>8205</v>
      </c>
      <c r="W86" s="284">
        <v>8127</v>
      </c>
      <c r="X86" s="284">
        <v>8582</v>
      </c>
      <c r="Y86" s="284">
        <v>9256</v>
      </c>
      <c r="Z86" s="655">
        <v>9815</v>
      </c>
    </row>
    <row r="87" spans="1:26" ht="29.25" customHeight="1" thickBot="1">
      <c r="A87" s="1112" t="s">
        <v>144</v>
      </c>
      <c r="B87" s="1113"/>
      <c r="C87" s="659">
        <f aca="true" t="shared" si="2" ref="C87:J87">SUM(C6:C86)</f>
        <v>769674</v>
      </c>
      <c r="D87" s="659">
        <f t="shared" si="2"/>
        <v>753275</v>
      </c>
      <c r="E87" s="659">
        <f t="shared" si="2"/>
        <v>723503</v>
      </c>
      <c r="F87" s="659">
        <f t="shared" si="2"/>
        <v>727409</v>
      </c>
      <c r="G87" s="659">
        <f t="shared" si="2"/>
        <v>777177</v>
      </c>
      <c r="H87" s="659">
        <f t="shared" si="2"/>
        <v>850928</v>
      </c>
      <c r="I87" s="659">
        <f t="shared" si="2"/>
        <v>944984</v>
      </c>
      <c r="J87" s="659">
        <f t="shared" si="2"/>
        <v>1036328</v>
      </c>
      <c r="K87" s="659">
        <f aca="true" t="shared" si="3" ref="K87:P87">SUM(K6:K86)</f>
        <v>1116638</v>
      </c>
      <c r="L87" s="659">
        <f t="shared" si="3"/>
        <v>1170248</v>
      </c>
      <c r="M87" s="659">
        <f t="shared" si="3"/>
        <v>1216308</v>
      </c>
      <c r="N87" s="659">
        <f t="shared" si="3"/>
        <v>1325749</v>
      </c>
      <c r="O87" s="659">
        <f t="shared" si="3"/>
        <v>1435879</v>
      </c>
      <c r="P87" s="659">
        <f t="shared" si="3"/>
        <v>1538006</v>
      </c>
      <c r="Q87" s="659">
        <v>1611292</v>
      </c>
      <c r="R87" s="659">
        <v>1679990</v>
      </c>
      <c r="S87" s="659">
        <v>1740187</v>
      </c>
      <c r="T87" s="659">
        <v>1749240</v>
      </c>
      <c r="U87" s="659">
        <v>1874682</v>
      </c>
      <c r="V87" s="659">
        <v>1879771</v>
      </c>
      <c r="W87" s="659">
        <v>1891512</v>
      </c>
      <c r="X87" s="659">
        <v>1960911</v>
      </c>
      <c r="Y87" s="659">
        <v>2087692</v>
      </c>
      <c r="Z87" s="660">
        <v>2189841</v>
      </c>
    </row>
    <row r="88" spans="1:26" ht="15.75" customHeight="1" thickTop="1">
      <c r="A88" s="1266"/>
      <c r="B88" s="1266"/>
      <c r="C88" s="1266"/>
      <c r="D88" s="1266"/>
      <c r="E88" s="1266"/>
      <c r="F88" s="1266"/>
      <c r="G88" s="1266"/>
      <c r="H88" s="1266"/>
      <c r="I88" s="1266"/>
      <c r="J88" s="1266"/>
      <c r="K88" s="1266"/>
      <c r="L88" s="1266"/>
      <c r="M88" s="1266"/>
      <c r="N88" s="1266"/>
      <c r="O88" s="1266"/>
      <c r="P88" s="1266"/>
      <c r="Q88" s="1266"/>
      <c r="R88" s="1266"/>
      <c r="S88" s="1266"/>
      <c r="T88" s="1266"/>
      <c r="U88" s="1266"/>
      <c r="V88" s="1266"/>
      <c r="W88" s="1266"/>
      <c r="X88" s="1266"/>
      <c r="Y88" s="1266"/>
      <c r="Z88" s="1266"/>
    </row>
    <row r="89" spans="1:11" ht="23.25" customHeight="1">
      <c r="A89" s="1116" t="s">
        <v>200</v>
      </c>
      <c r="B89" s="1116"/>
      <c r="C89" s="1116"/>
      <c r="D89" s="1116"/>
      <c r="E89" s="1116"/>
      <c r="F89" s="1116"/>
      <c r="G89" s="1116"/>
      <c r="H89" s="1116"/>
      <c r="I89" s="1116"/>
      <c r="J89" s="1116"/>
      <c r="K89" s="1116"/>
    </row>
    <row r="90" spans="1:28" ht="15.75" customHeight="1">
      <c r="A90" s="1116" t="s">
        <v>242</v>
      </c>
      <c r="B90" s="1116"/>
      <c r="C90" s="1116"/>
      <c r="D90" s="1116"/>
      <c r="E90" s="1116"/>
      <c r="F90" s="1116"/>
      <c r="G90" s="1116"/>
      <c r="H90" s="1116"/>
      <c r="I90" s="1116"/>
      <c r="J90" s="1116"/>
      <c r="K90" s="1116"/>
      <c r="L90" s="1114"/>
      <c r="M90" s="1114"/>
      <c r="N90" s="1114"/>
      <c r="O90" s="1114"/>
      <c r="P90" s="1114"/>
      <c r="Q90" s="1114"/>
      <c r="R90" s="1114"/>
      <c r="S90" s="1114"/>
      <c r="T90" s="1114"/>
      <c r="U90" s="1114"/>
      <c r="V90" s="1114"/>
      <c r="W90" s="1114"/>
      <c r="X90" s="1114"/>
      <c r="Y90" s="1114"/>
      <c r="Z90" s="1115"/>
      <c r="AA90" s="1115"/>
      <c r="AB90" s="1115"/>
    </row>
    <row r="91" spans="1:28" ht="17.25" customHeight="1">
      <c r="A91" s="1121" t="s">
        <v>145</v>
      </c>
      <c r="B91" s="1121"/>
      <c r="C91" s="1121"/>
      <c r="D91" s="1121"/>
      <c r="E91" s="1121"/>
      <c r="F91" s="1121"/>
      <c r="G91" s="1121"/>
      <c r="H91" s="1121"/>
      <c r="I91" s="1121"/>
      <c r="J91" s="1121"/>
      <c r="L91" s="1114"/>
      <c r="M91" s="1114"/>
      <c r="N91" s="1114"/>
      <c r="O91" s="1114"/>
      <c r="P91" s="1114"/>
      <c r="Q91" s="1114"/>
      <c r="R91" s="1114"/>
      <c r="S91" s="1114"/>
      <c r="T91" s="1114"/>
      <c r="U91" s="1114"/>
      <c r="V91" s="1114"/>
      <c r="W91" s="1114"/>
      <c r="X91" s="1114"/>
      <c r="Y91" s="1114"/>
      <c r="Z91" s="1115"/>
      <c r="AA91" s="1115"/>
      <c r="AB91" s="1115"/>
    </row>
    <row r="92" spans="1:28" ht="15" customHeight="1">
      <c r="A92" s="1002" t="s">
        <v>593</v>
      </c>
      <c r="B92" s="1007"/>
      <c r="C92" s="1007"/>
      <c r="D92" s="1007"/>
      <c r="E92" s="608"/>
      <c r="F92" s="608"/>
      <c r="G92" s="608"/>
      <c r="H92" s="608"/>
      <c r="I92" s="608"/>
      <c r="J92" s="608"/>
      <c r="L92" s="611"/>
      <c r="M92" s="611"/>
      <c r="N92" s="611"/>
      <c r="O92" s="611"/>
      <c r="P92" s="611"/>
      <c r="Q92" s="611"/>
      <c r="R92" s="611"/>
      <c r="S92" s="611"/>
      <c r="T92" s="611"/>
      <c r="U92" s="611"/>
      <c r="V92" s="611"/>
      <c r="W92" s="611"/>
      <c r="X92" s="611"/>
      <c r="Y92" s="611"/>
      <c r="Z92" s="612"/>
      <c r="AA92" s="612"/>
      <c r="AB92" s="612"/>
    </row>
    <row r="93" spans="1:10" ht="15.75" customHeight="1">
      <c r="A93" s="1122" t="s">
        <v>594</v>
      </c>
      <c r="B93" s="1122"/>
      <c r="C93" s="1122"/>
      <c r="D93" s="1122"/>
      <c r="E93" s="1122"/>
      <c r="F93" s="1122"/>
      <c r="G93" s="1122"/>
      <c r="H93" s="121"/>
      <c r="I93" s="121"/>
      <c r="J93" s="121"/>
    </row>
    <row r="94" spans="1:12" s="57" customFormat="1" ht="15" customHeight="1">
      <c r="A94" s="1122" t="s">
        <v>351</v>
      </c>
      <c r="B94" s="1123"/>
      <c r="C94" s="1123"/>
      <c r="D94" s="1123"/>
      <c r="E94" s="1123"/>
      <c r="F94" s="1123"/>
      <c r="G94" s="1123"/>
      <c r="H94" s="1123"/>
      <c r="J94" s="81"/>
      <c r="K94" s="124"/>
      <c r="L94" s="81"/>
    </row>
    <row r="95" spans="1:12" s="57" customFormat="1" ht="15" customHeight="1">
      <c r="A95" s="609"/>
      <c r="B95" s="610"/>
      <c r="C95" s="610"/>
      <c r="D95" s="610"/>
      <c r="E95" s="610"/>
      <c r="F95" s="610"/>
      <c r="G95" s="610"/>
      <c r="H95" s="610"/>
      <c r="J95" s="81"/>
      <c r="K95" s="124"/>
      <c r="L95" s="81"/>
    </row>
    <row r="98" spans="2:12" s="45" customFormat="1" ht="21" customHeight="1">
      <c r="B98" s="46"/>
      <c r="C98" s="1008" t="s">
        <v>36</v>
      </c>
      <c r="D98" s="1008"/>
      <c r="F98" s="1120" t="s">
        <v>194</v>
      </c>
      <c r="G98" s="1120"/>
      <c r="J98" s="55"/>
      <c r="K98" s="125"/>
      <c r="L98" s="55"/>
    </row>
    <row r="101" ht="12.75">
      <c r="B101" s="68"/>
    </row>
    <row r="102" spans="2:12" s="57" customFormat="1" ht="12.75">
      <c r="B102" s="78"/>
      <c r="C102" s="79"/>
      <c r="D102" s="79"/>
      <c r="E102" s="80"/>
      <c r="F102" s="80"/>
      <c r="G102" s="80"/>
      <c r="H102" s="80"/>
      <c r="J102" s="81"/>
      <c r="K102" s="124"/>
      <c r="L102" s="81"/>
    </row>
    <row r="103" spans="10:12" s="57" customFormat="1" ht="12.75">
      <c r="J103" s="81"/>
      <c r="K103" s="124"/>
      <c r="L103" s="81"/>
    </row>
  </sheetData>
  <sheetProtection/>
  <mergeCells count="17">
    <mergeCell ref="A2:Z2"/>
    <mergeCell ref="A3:Z3"/>
    <mergeCell ref="C4:Z4"/>
    <mergeCell ref="A92:D92"/>
    <mergeCell ref="C98:D98"/>
    <mergeCell ref="F98:G98"/>
    <mergeCell ref="A91:J91"/>
    <mergeCell ref="A94:H94"/>
    <mergeCell ref="A90:K90"/>
    <mergeCell ref="A93:G93"/>
    <mergeCell ref="A4:A5"/>
    <mergeCell ref="B4:B5"/>
    <mergeCell ref="A87:B87"/>
    <mergeCell ref="L90:AB90"/>
    <mergeCell ref="L91:AB91"/>
    <mergeCell ref="A89:K89"/>
    <mergeCell ref="A88:Z88"/>
  </mergeCells>
  <hyperlinks>
    <hyperlink ref="A1" r:id="rId1" display="http://kayham.erciyes.edu.tr/"/>
  </hyperlinks>
  <printOptions/>
  <pageMargins left="0.75" right="0.33" top="0.77" bottom="0.47" header="0.5" footer="0.26"/>
  <pageSetup horizontalDpi="600" verticalDpi="600" orientation="portrait" paperSize="9" scale="67" r:id="rId3"/>
  <ignoredErrors>
    <ignoredError sqref="D87:J87 L87:P87" formulaRange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3" t="s">
        <v>3</v>
      </c>
      <c r="B1" s="108"/>
      <c r="C1" s="108"/>
      <c r="D1" s="108"/>
      <c r="E1" s="144"/>
      <c r="F1" s="101"/>
      <c r="G1" s="101"/>
      <c r="H1" s="842" t="s">
        <v>4</v>
      </c>
    </row>
    <row r="2" spans="1:8" ht="27" customHeight="1" thickBot="1" thickTop="1">
      <c r="A2" s="1278" t="s">
        <v>491</v>
      </c>
      <c r="B2" s="1279"/>
      <c r="C2" s="1279"/>
      <c r="D2" s="1279"/>
      <c r="E2" s="1279"/>
      <c r="F2" s="1279"/>
      <c r="G2" s="1279"/>
      <c r="H2" s="1280"/>
    </row>
    <row r="3" spans="1:17" ht="39.75" customHeight="1">
      <c r="A3" s="1275" t="s">
        <v>331</v>
      </c>
      <c r="B3" s="1276"/>
      <c r="C3" s="1276"/>
      <c r="D3" s="1276"/>
      <c r="E3" s="1276"/>
      <c r="F3" s="1276"/>
      <c r="G3" s="1276"/>
      <c r="H3" s="1277"/>
      <c r="I3" s="330"/>
      <c r="J3" s="330"/>
      <c r="K3" s="330"/>
      <c r="L3" s="330"/>
      <c r="M3" s="330"/>
      <c r="N3" s="330"/>
      <c r="O3" s="330"/>
      <c r="P3" s="330"/>
      <c r="Q3" s="330"/>
    </row>
    <row r="4" spans="1:8" ht="36" customHeight="1">
      <c r="A4" s="1126" t="s">
        <v>147</v>
      </c>
      <c r="B4" s="1127" t="s">
        <v>148</v>
      </c>
      <c r="C4" s="1128" t="s">
        <v>28</v>
      </c>
      <c r="D4" s="1129"/>
      <c r="E4" s="1128" t="s">
        <v>170</v>
      </c>
      <c r="F4" s="1129"/>
      <c r="G4" s="1128" t="s">
        <v>171</v>
      </c>
      <c r="H4" s="1130"/>
    </row>
    <row r="5" spans="1:8" ht="34.5" customHeight="1">
      <c r="A5" s="1126"/>
      <c r="B5" s="1127"/>
      <c r="C5" s="331" t="s">
        <v>149</v>
      </c>
      <c r="D5" s="331" t="s">
        <v>150</v>
      </c>
      <c r="E5" s="331" t="s">
        <v>149</v>
      </c>
      <c r="F5" s="331" t="s">
        <v>150</v>
      </c>
      <c r="G5" s="331" t="s">
        <v>149</v>
      </c>
      <c r="H5" s="332" t="s">
        <v>150</v>
      </c>
    </row>
    <row r="6" spans="1:8" ht="17.25" customHeight="1">
      <c r="A6" s="333" t="s">
        <v>53</v>
      </c>
      <c r="B6" s="328" t="s">
        <v>243</v>
      </c>
      <c r="C6" s="326">
        <v>124</v>
      </c>
      <c r="D6" s="326">
        <v>1037</v>
      </c>
      <c r="E6" s="326">
        <v>92</v>
      </c>
      <c r="F6" s="326">
        <v>529</v>
      </c>
      <c r="G6" s="326">
        <v>283</v>
      </c>
      <c r="H6" s="334">
        <v>1883</v>
      </c>
    </row>
    <row r="7" spans="1:8" ht="17.25" customHeight="1">
      <c r="A7" s="333" t="s">
        <v>55</v>
      </c>
      <c r="B7" s="328" t="s">
        <v>244</v>
      </c>
      <c r="C7" s="326">
        <v>14</v>
      </c>
      <c r="D7" s="326">
        <v>114</v>
      </c>
      <c r="E7" s="326">
        <v>15</v>
      </c>
      <c r="F7" s="326">
        <v>677</v>
      </c>
      <c r="G7" s="326">
        <v>13</v>
      </c>
      <c r="H7" s="334">
        <v>383</v>
      </c>
    </row>
    <row r="8" spans="1:8" ht="17.25" customHeight="1">
      <c r="A8" s="333" t="s">
        <v>57</v>
      </c>
      <c r="B8" s="328" t="s">
        <v>245</v>
      </c>
      <c r="C8" s="326">
        <v>13</v>
      </c>
      <c r="D8" s="326">
        <v>95</v>
      </c>
      <c r="E8" s="326">
        <v>18</v>
      </c>
      <c r="F8" s="326">
        <v>76</v>
      </c>
      <c r="G8" s="326">
        <v>3</v>
      </c>
      <c r="H8" s="334">
        <v>10</v>
      </c>
    </row>
    <row r="9" spans="1:8" ht="17.25" customHeight="1">
      <c r="A9" s="335" t="s">
        <v>61</v>
      </c>
      <c r="B9" s="328" t="s">
        <v>246</v>
      </c>
      <c r="C9" s="326">
        <v>0</v>
      </c>
      <c r="D9" s="326">
        <v>0</v>
      </c>
      <c r="E9" s="326">
        <v>24</v>
      </c>
      <c r="F9" s="326">
        <v>444</v>
      </c>
      <c r="G9" s="326">
        <v>3</v>
      </c>
      <c r="H9" s="334">
        <v>38</v>
      </c>
    </row>
    <row r="10" spans="1:8" ht="17.25" customHeight="1">
      <c r="A10" s="335" t="s">
        <v>63</v>
      </c>
      <c r="B10" s="328" t="s">
        <v>247</v>
      </c>
      <c r="C10" s="326">
        <v>1</v>
      </c>
      <c r="D10" s="326">
        <v>3</v>
      </c>
      <c r="E10" s="326">
        <v>0</v>
      </c>
      <c r="F10" s="326">
        <v>0</v>
      </c>
      <c r="G10" s="326">
        <v>1</v>
      </c>
      <c r="H10" s="334">
        <v>10</v>
      </c>
    </row>
    <row r="11" spans="1:8" ht="17.25" customHeight="1">
      <c r="A11" s="335" t="s">
        <v>65</v>
      </c>
      <c r="B11" s="328" t="s">
        <v>248</v>
      </c>
      <c r="C11" s="326">
        <v>81</v>
      </c>
      <c r="D11" s="326">
        <v>1299</v>
      </c>
      <c r="E11" s="326">
        <v>25</v>
      </c>
      <c r="F11" s="326">
        <v>610</v>
      </c>
      <c r="G11" s="326">
        <v>7</v>
      </c>
      <c r="H11" s="334">
        <v>148</v>
      </c>
    </row>
    <row r="12" spans="1:8" ht="17.25" customHeight="1">
      <c r="A12" s="335" t="s">
        <v>67</v>
      </c>
      <c r="B12" s="328" t="s">
        <v>249</v>
      </c>
      <c r="C12" s="326">
        <v>75</v>
      </c>
      <c r="D12" s="326">
        <v>791</v>
      </c>
      <c r="E12" s="326">
        <v>116</v>
      </c>
      <c r="F12" s="326">
        <v>1442</v>
      </c>
      <c r="G12" s="326">
        <v>102</v>
      </c>
      <c r="H12" s="334">
        <v>968</v>
      </c>
    </row>
    <row r="13" spans="1:8" ht="17.25" customHeight="1">
      <c r="A13" s="335" t="s">
        <v>69</v>
      </c>
      <c r="B13" s="328" t="s">
        <v>250</v>
      </c>
      <c r="C13" s="326">
        <v>2</v>
      </c>
      <c r="D13" s="326">
        <v>20</v>
      </c>
      <c r="E13" s="326">
        <v>2</v>
      </c>
      <c r="F13" s="326">
        <v>20</v>
      </c>
      <c r="G13" s="326">
        <v>2</v>
      </c>
      <c r="H13" s="334">
        <v>87</v>
      </c>
    </row>
    <row r="14" spans="1:8" ht="17.25" customHeight="1">
      <c r="A14" s="335">
        <v>10</v>
      </c>
      <c r="B14" s="328" t="s">
        <v>251</v>
      </c>
      <c r="C14" s="326">
        <v>534</v>
      </c>
      <c r="D14" s="326">
        <v>5229</v>
      </c>
      <c r="E14" s="326">
        <v>472</v>
      </c>
      <c r="F14" s="326">
        <v>2551</v>
      </c>
      <c r="G14" s="326">
        <v>819</v>
      </c>
      <c r="H14" s="334">
        <v>11379</v>
      </c>
    </row>
    <row r="15" spans="1:8" ht="17.25" customHeight="1">
      <c r="A15" s="335">
        <v>11</v>
      </c>
      <c r="B15" s="328" t="s">
        <v>252</v>
      </c>
      <c r="C15" s="326">
        <v>2</v>
      </c>
      <c r="D15" s="326">
        <v>2</v>
      </c>
      <c r="E15" s="326">
        <v>27</v>
      </c>
      <c r="F15" s="326">
        <v>272</v>
      </c>
      <c r="G15" s="326">
        <v>4</v>
      </c>
      <c r="H15" s="334">
        <v>204</v>
      </c>
    </row>
    <row r="16" spans="1:8" ht="17.25" customHeight="1">
      <c r="A16" s="335">
        <v>12</v>
      </c>
      <c r="B16" s="328" t="s">
        <v>253</v>
      </c>
      <c r="C16" s="326">
        <v>0</v>
      </c>
      <c r="D16" s="326">
        <v>0</v>
      </c>
      <c r="E16" s="326">
        <v>6</v>
      </c>
      <c r="F16" s="326">
        <v>225</v>
      </c>
      <c r="G16" s="326">
        <v>0</v>
      </c>
      <c r="H16" s="334">
        <v>0</v>
      </c>
    </row>
    <row r="17" spans="1:8" ht="17.25" customHeight="1">
      <c r="A17" s="335">
        <v>13</v>
      </c>
      <c r="B17" s="328" t="s">
        <v>254</v>
      </c>
      <c r="C17" s="326">
        <v>182</v>
      </c>
      <c r="D17" s="326">
        <v>7565</v>
      </c>
      <c r="E17" s="326">
        <v>1015</v>
      </c>
      <c r="F17" s="326">
        <v>28757</v>
      </c>
      <c r="G17" s="326">
        <v>85</v>
      </c>
      <c r="H17" s="334">
        <v>1768</v>
      </c>
    </row>
    <row r="18" spans="1:8" ht="17.25" customHeight="1">
      <c r="A18" s="335">
        <v>14</v>
      </c>
      <c r="B18" s="329" t="s">
        <v>255</v>
      </c>
      <c r="C18" s="326">
        <v>176</v>
      </c>
      <c r="D18" s="326">
        <v>1393</v>
      </c>
      <c r="E18" s="326">
        <v>528</v>
      </c>
      <c r="F18" s="326">
        <v>14321</v>
      </c>
      <c r="G18" s="326">
        <v>227</v>
      </c>
      <c r="H18" s="334">
        <v>2257</v>
      </c>
    </row>
    <row r="19" spans="1:8" ht="17.25" customHeight="1">
      <c r="A19" s="335">
        <v>15</v>
      </c>
      <c r="B19" s="328" t="s">
        <v>256</v>
      </c>
      <c r="C19" s="326">
        <v>13</v>
      </c>
      <c r="D19" s="326">
        <v>135</v>
      </c>
      <c r="E19" s="326">
        <v>31</v>
      </c>
      <c r="F19" s="326">
        <v>208</v>
      </c>
      <c r="G19" s="326">
        <v>217</v>
      </c>
      <c r="H19" s="334">
        <v>1266</v>
      </c>
    </row>
    <row r="20" spans="1:8" ht="17.25" customHeight="1">
      <c r="A20" s="335">
        <v>16</v>
      </c>
      <c r="B20" s="328" t="s">
        <v>257</v>
      </c>
      <c r="C20" s="326">
        <v>92</v>
      </c>
      <c r="D20" s="326">
        <v>400</v>
      </c>
      <c r="E20" s="326">
        <v>325</v>
      </c>
      <c r="F20" s="326">
        <v>1118</v>
      </c>
      <c r="G20" s="326">
        <v>322</v>
      </c>
      <c r="H20" s="334">
        <v>1574</v>
      </c>
    </row>
    <row r="21" spans="1:8" ht="17.25" customHeight="1">
      <c r="A21" s="335">
        <v>17</v>
      </c>
      <c r="B21" s="328" t="s">
        <v>258</v>
      </c>
      <c r="C21" s="326">
        <v>19</v>
      </c>
      <c r="D21" s="326">
        <v>413</v>
      </c>
      <c r="E21" s="326">
        <v>17</v>
      </c>
      <c r="F21" s="326">
        <v>760</v>
      </c>
      <c r="G21" s="326">
        <v>36</v>
      </c>
      <c r="H21" s="334">
        <v>586</v>
      </c>
    </row>
    <row r="22" spans="1:8" ht="17.25" customHeight="1">
      <c r="A22" s="335">
        <v>18</v>
      </c>
      <c r="B22" s="329" t="s">
        <v>259</v>
      </c>
      <c r="C22" s="326">
        <v>87</v>
      </c>
      <c r="D22" s="326">
        <v>457</v>
      </c>
      <c r="E22" s="326">
        <v>114</v>
      </c>
      <c r="F22" s="326">
        <v>459</v>
      </c>
      <c r="G22" s="326">
        <v>183</v>
      </c>
      <c r="H22" s="334">
        <v>1312</v>
      </c>
    </row>
    <row r="23" spans="1:8" ht="17.25" customHeight="1">
      <c r="A23" s="335">
        <v>19</v>
      </c>
      <c r="B23" s="328" t="s">
        <v>260</v>
      </c>
      <c r="C23" s="326">
        <v>5</v>
      </c>
      <c r="D23" s="326">
        <v>54</v>
      </c>
      <c r="E23" s="326">
        <v>10</v>
      </c>
      <c r="F23" s="326">
        <v>62</v>
      </c>
      <c r="G23" s="326">
        <v>9</v>
      </c>
      <c r="H23" s="334">
        <v>59</v>
      </c>
    </row>
    <row r="24" spans="1:8" ht="17.25" customHeight="1">
      <c r="A24" s="335">
        <v>20</v>
      </c>
      <c r="B24" s="328" t="s">
        <v>261</v>
      </c>
      <c r="C24" s="326">
        <v>73</v>
      </c>
      <c r="D24" s="326">
        <v>937</v>
      </c>
      <c r="E24" s="326">
        <v>35</v>
      </c>
      <c r="F24" s="326">
        <v>260</v>
      </c>
      <c r="G24" s="326">
        <v>75</v>
      </c>
      <c r="H24" s="334">
        <v>771</v>
      </c>
    </row>
    <row r="25" spans="1:8" ht="17.25" customHeight="1">
      <c r="A25" s="335">
        <v>21</v>
      </c>
      <c r="B25" s="328" t="s">
        <v>262</v>
      </c>
      <c r="C25" s="326">
        <v>0</v>
      </c>
      <c r="D25" s="326">
        <v>0</v>
      </c>
      <c r="E25" s="326">
        <v>0</v>
      </c>
      <c r="F25" s="326">
        <v>0</v>
      </c>
      <c r="G25" s="326">
        <v>0</v>
      </c>
      <c r="H25" s="334">
        <v>0</v>
      </c>
    </row>
    <row r="26" spans="1:8" ht="17.25" customHeight="1">
      <c r="A26" s="335">
        <v>22</v>
      </c>
      <c r="B26" s="329" t="s">
        <v>263</v>
      </c>
      <c r="C26" s="326">
        <v>204</v>
      </c>
      <c r="D26" s="326">
        <v>3343</v>
      </c>
      <c r="E26" s="326">
        <v>128</v>
      </c>
      <c r="F26" s="326">
        <v>1011</v>
      </c>
      <c r="G26" s="326">
        <v>309</v>
      </c>
      <c r="H26" s="334">
        <v>2562</v>
      </c>
    </row>
    <row r="27" spans="1:8" ht="17.25" customHeight="1">
      <c r="A27" s="335">
        <v>23</v>
      </c>
      <c r="B27" s="329" t="s">
        <v>264</v>
      </c>
      <c r="C27" s="326">
        <v>171</v>
      </c>
      <c r="D27" s="326">
        <v>2044</v>
      </c>
      <c r="E27" s="326">
        <v>249</v>
      </c>
      <c r="F27" s="326">
        <v>7168</v>
      </c>
      <c r="G27" s="326">
        <v>264</v>
      </c>
      <c r="H27" s="334">
        <v>2568</v>
      </c>
    </row>
    <row r="28" spans="1:8" ht="17.25" customHeight="1">
      <c r="A28" s="335">
        <v>24</v>
      </c>
      <c r="B28" s="329" t="s">
        <v>265</v>
      </c>
      <c r="C28" s="326">
        <v>106</v>
      </c>
      <c r="D28" s="326">
        <v>1688</v>
      </c>
      <c r="E28" s="326">
        <v>62</v>
      </c>
      <c r="F28" s="326">
        <v>1001</v>
      </c>
      <c r="G28" s="326">
        <v>163</v>
      </c>
      <c r="H28" s="334">
        <v>2361</v>
      </c>
    </row>
    <row r="29" spans="1:8" ht="17.25" customHeight="1">
      <c r="A29" s="335">
        <v>25</v>
      </c>
      <c r="B29" s="328" t="s">
        <v>266</v>
      </c>
      <c r="C29" s="326">
        <v>674</v>
      </c>
      <c r="D29" s="326">
        <v>11325</v>
      </c>
      <c r="E29" s="326">
        <v>507</v>
      </c>
      <c r="F29" s="326">
        <v>4265</v>
      </c>
      <c r="G29" s="326">
        <v>1228</v>
      </c>
      <c r="H29" s="334">
        <v>11454</v>
      </c>
    </row>
    <row r="30" spans="1:8" ht="17.25" customHeight="1">
      <c r="A30" s="335">
        <v>26</v>
      </c>
      <c r="B30" s="328" t="s">
        <v>267</v>
      </c>
      <c r="C30" s="326">
        <v>39</v>
      </c>
      <c r="D30" s="326">
        <v>676</v>
      </c>
      <c r="E30" s="326">
        <v>122</v>
      </c>
      <c r="F30" s="326">
        <v>763</v>
      </c>
      <c r="G30" s="326">
        <v>47</v>
      </c>
      <c r="H30" s="334">
        <v>284</v>
      </c>
    </row>
    <row r="31" spans="1:8" ht="17.25" customHeight="1">
      <c r="A31" s="335">
        <v>27</v>
      </c>
      <c r="B31" s="328" t="s">
        <v>268</v>
      </c>
      <c r="C31" s="326">
        <v>167</v>
      </c>
      <c r="D31" s="326">
        <v>1980</v>
      </c>
      <c r="E31" s="326">
        <v>73</v>
      </c>
      <c r="F31" s="326">
        <v>412</v>
      </c>
      <c r="G31" s="326">
        <v>207</v>
      </c>
      <c r="H31" s="334">
        <v>1765</v>
      </c>
    </row>
    <row r="32" spans="1:8" ht="17.25" customHeight="1">
      <c r="A32" s="335">
        <v>28</v>
      </c>
      <c r="B32" s="329" t="s">
        <v>269</v>
      </c>
      <c r="C32" s="326">
        <v>191</v>
      </c>
      <c r="D32" s="326">
        <v>1959</v>
      </c>
      <c r="E32" s="326">
        <v>49</v>
      </c>
      <c r="F32" s="326">
        <v>268</v>
      </c>
      <c r="G32" s="326">
        <v>547</v>
      </c>
      <c r="H32" s="334">
        <v>5791</v>
      </c>
    </row>
    <row r="33" spans="1:8" ht="17.25" customHeight="1">
      <c r="A33" s="335">
        <v>29</v>
      </c>
      <c r="B33" s="328" t="s">
        <v>270</v>
      </c>
      <c r="C33" s="326">
        <v>12</v>
      </c>
      <c r="D33" s="326">
        <v>127</v>
      </c>
      <c r="E33" s="326">
        <v>15</v>
      </c>
      <c r="F33" s="326">
        <v>61</v>
      </c>
      <c r="G33" s="326">
        <v>168</v>
      </c>
      <c r="H33" s="334">
        <v>1739</v>
      </c>
    </row>
    <row r="34" spans="1:8" ht="17.25" customHeight="1">
      <c r="A34" s="335">
        <v>30</v>
      </c>
      <c r="B34" s="328" t="s">
        <v>271</v>
      </c>
      <c r="C34" s="326">
        <v>8</v>
      </c>
      <c r="D34" s="326">
        <v>1396</v>
      </c>
      <c r="E34" s="326">
        <v>8</v>
      </c>
      <c r="F34" s="326">
        <v>27</v>
      </c>
      <c r="G34" s="326">
        <v>14</v>
      </c>
      <c r="H34" s="334">
        <v>109</v>
      </c>
    </row>
    <row r="35" spans="1:8" ht="17.25" customHeight="1">
      <c r="A35" s="335">
        <v>31</v>
      </c>
      <c r="B35" s="329" t="s">
        <v>272</v>
      </c>
      <c r="C35" s="326">
        <v>78</v>
      </c>
      <c r="D35" s="326">
        <v>1993</v>
      </c>
      <c r="E35" s="326">
        <v>25</v>
      </c>
      <c r="F35" s="326">
        <v>210</v>
      </c>
      <c r="G35" s="326">
        <v>71</v>
      </c>
      <c r="H35" s="334">
        <v>536</v>
      </c>
    </row>
    <row r="36" spans="1:8" ht="17.25" customHeight="1">
      <c r="A36" s="335">
        <v>32</v>
      </c>
      <c r="B36" s="328" t="s">
        <v>273</v>
      </c>
      <c r="C36" s="326">
        <v>22</v>
      </c>
      <c r="D36" s="326">
        <v>101</v>
      </c>
      <c r="E36" s="326">
        <v>28</v>
      </c>
      <c r="F36" s="326">
        <v>229</v>
      </c>
      <c r="G36" s="326">
        <v>55</v>
      </c>
      <c r="H36" s="334">
        <v>166</v>
      </c>
    </row>
    <row r="37" spans="1:8" ht="17.25" customHeight="1">
      <c r="A37" s="335">
        <v>33</v>
      </c>
      <c r="B37" s="328" t="s">
        <v>274</v>
      </c>
      <c r="C37" s="326">
        <v>324</v>
      </c>
      <c r="D37" s="326">
        <v>2735</v>
      </c>
      <c r="E37" s="326">
        <v>340</v>
      </c>
      <c r="F37" s="326">
        <v>1523</v>
      </c>
      <c r="G37" s="326">
        <v>331</v>
      </c>
      <c r="H37" s="334">
        <v>1680</v>
      </c>
    </row>
    <row r="38" spans="1:8" ht="17.25" customHeight="1">
      <c r="A38" s="335">
        <v>35</v>
      </c>
      <c r="B38" s="328" t="s">
        <v>275</v>
      </c>
      <c r="C38" s="326">
        <v>2024</v>
      </c>
      <c r="D38" s="326">
        <v>2826</v>
      </c>
      <c r="E38" s="326">
        <v>683</v>
      </c>
      <c r="F38" s="326">
        <v>1294</v>
      </c>
      <c r="G38" s="326">
        <v>1708</v>
      </c>
      <c r="H38" s="334">
        <v>2798</v>
      </c>
    </row>
    <row r="39" spans="1:8" ht="17.25" customHeight="1">
      <c r="A39" s="335">
        <v>36</v>
      </c>
      <c r="B39" s="328" t="s">
        <v>276</v>
      </c>
      <c r="C39" s="326">
        <v>8</v>
      </c>
      <c r="D39" s="326">
        <v>896</v>
      </c>
      <c r="E39" s="326">
        <v>62</v>
      </c>
      <c r="F39" s="326">
        <v>535</v>
      </c>
      <c r="G39" s="326">
        <v>73</v>
      </c>
      <c r="H39" s="334">
        <v>484</v>
      </c>
    </row>
    <row r="40" spans="1:8" ht="17.25" customHeight="1">
      <c r="A40" s="335">
        <v>37</v>
      </c>
      <c r="B40" s="328" t="s">
        <v>277</v>
      </c>
      <c r="C40" s="326">
        <v>1</v>
      </c>
      <c r="D40" s="326">
        <v>3</v>
      </c>
      <c r="E40" s="326">
        <v>0</v>
      </c>
      <c r="F40" s="326">
        <v>0</v>
      </c>
      <c r="G40" s="326">
        <v>0</v>
      </c>
      <c r="H40" s="334">
        <v>0</v>
      </c>
    </row>
    <row r="41" spans="1:8" ht="17.25" customHeight="1">
      <c r="A41" s="335">
        <v>38</v>
      </c>
      <c r="B41" s="328" t="s">
        <v>278</v>
      </c>
      <c r="C41" s="326">
        <v>36</v>
      </c>
      <c r="D41" s="326">
        <v>493</v>
      </c>
      <c r="E41" s="326">
        <v>35</v>
      </c>
      <c r="F41" s="326">
        <v>514</v>
      </c>
      <c r="G41" s="326">
        <v>105</v>
      </c>
      <c r="H41" s="334">
        <v>1836</v>
      </c>
    </row>
    <row r="42" spans="1:8" ht="17.25" customHeight="1">
      <c r="A42" s="335">
        <v>39</v>
      </c>
      <c r="B42" s="328" t="s">
        <v>279</v>
      </c>
      <c r="C42" s="326">
        <v>1</v>
      </c>
      <c r="D42" s="326">
        <v>6</v>
      </c>
      <c r="E42" s="326">
        <v>4</v>
      </c>
      <c r="F42" s="326">
        <v>9</v>
      </c>
      <c r="G42" s="326">
        <v>1</v>
      </c>
      <c r="H42" s="334">
        <v>11</v>
      </c>
    </row>
    <row r="43" spans="1:8" ht="17.25" customHeight="1">
      <c r="A43" s="335">
        <v>41</v>
      </c>
      <c r="B43" s="328" t="s">
        <v>280</v>
      </c>
      <c r="C43" s="326">
        <v>2057</v>
      </c>
      <c r="D43" s="326">
        <v>14153</v>
      </c>
      <c r="E43" s="326">
        <v>2069</v>
      </c>
      <c r="F43" s="326">
        <v>11177</v>
      </c>
      <c r="G43" s="326">
        <v>2637</v>
      </c>
      <c r="H43" s="334">
        <v>16693</v>
      </c>
    </row>
    <row r="44" spans="1:8" ht="17.25" customHeight="1">
      <c r="A44" s="335">
        <v>42</v>
      </c>
      <c r="B44" s="328" t="s">
        <v>281</v>
      </c>
      <c r="C44" s="326">
        <v>119</v>
      </c>
      <c r="D44" s="326">
        <v>3787</v>
      </c>
      <c r="E44" s="326">
        <v>146</v>
      </c>
      <c r="F44" s="326">
        <v>2460</v>
      </c>
      <c r="G44" s="326">
        <v>272</v>
      </c>
      <c r="H44" s="334">
        <v>5401</v>
      </c>
    </row>
    <row r="45" spans="1:8" ht="17.25" customHeight="1">
      <c r="A45" s="335">
        <v>43</v>
      </c>
      <c r="B45" s="328" t="s">
        <v>282</v>
      </c>
      <c r="C45" s="326">
        <v>308</v>
      </c>
      <c r="D45" s="326">
        <v>1847</v>
      </c>
      <c r="E45" s="326">
        <v>382</v>
      </c>
      <c r="F45" s="326">
        <v>2202</v>
      </c>
      <c r="G45" s="326">
        <v>685</v>
      </c>
      <c r="H45" s="334">
        <v>5201</v>
      </c>
    </row>
    <row r="46" spans="1:8" ht="17.25" customHeight="1">
      <c r="A46" s="335">
        <v>45</v>
      </c>
      <c r="B46" s="329" t="s">
        <v>283</v>
      </c>
      <c r="C46" s="326">
        <v>182</v>
      </c>
      <c r="D46" s="326">
        <v>563</v>
      </c>
      <c r="E46" s="326">
        <v>165</v>
      </c>
      <c r="F46" s="326">
        <v>497</v>
      </c>
      <c r="G46" s="326">
        <v>473</v>
      </c>
      <c r="H46" s="334">
        <v>1782</v>
      </c>
    </row>
    <row r="47" spans="1:8" ht="17.25" customHeight="1">
      <c r="A47" s="335">
        <v>46</v>
      </c>
      <c r="B47" s="329" t="s">
        <v>284</v>
      </c>
      <c r="C47" s="326">
        <v>912</v>
      </c>
      <c r="D47" s="326">
        <v>3848</v>
      </c>
      <c r="E47" s="326">
        <v>705</v>
      </c>
      <c r="F47" s="326">
        <v>3040</v>
      </c>
      <c r="G47" s="326">
        <v>1478</v>
      </c>
      <c r="H47" s="334">
        <v>6045</v>
      </c>
    </row>
    <row r="48" spans="1:8" ht="17.25" customHeight="1">
      <c r="A48" s="335">
        <v>47</v>
      </c>
      <c r="B48" s="329" t="s">
        <v>285</v>
      </c>
      <c r="C48" s="326">
        <v>3107</v>
      </c>
      <c r="D48" s="326">
        <v>11459</v>
      </c>
      <c r="E48" s="326">
        <v>2479</v>
      </c>
      <c r="F48" s="326">
        <v>9321</v>
      </c>
      <c r="G48" s="326">
        <v>4609</v>
      </c>
      <c r="H48" s="334">
        <v>16605</v>
      </c>
    </row>
    <row r="49" spans="1:8" ht="17.25" customHeight="1">
      <c r="A49" s="335">
        <v>49</v>
      </c>
      <c r="B49" s="329" t="s">
        <v>286</v>
      </c>
      <c r="C49" s="326">
        <v>1319</v>
      </c>
      <c r="D49" s="326">
        <v>6932</v>
      </c>
      <c r="E49" s="326">
        <v>1698</v>
      </c>
      <c r="F49" s="326">
        <v>9310</v>
      </c>
      <c r="G49" s="326">
        <v>1757</v>
      </c>
      <c r="H49" s="334">
        <v>8362</v>
      </c>
    </row>
    <row r="50" spans="1:8" ht="17.25" customHeight="1">
      <c r="A50" s="335">
        <v>50</v>
      </c>
      <c r="B50" s="329" t="s">
        <v>287</v>
      </c>
      <c r="C50" s="326">
        <v>0</v>
      </c>
      <c r="D50" s="326">
        <v>0</v>
      </c>
      <c r="E50" s="326">
        <v>0</v>
      </c>
      <c r="F50" s="326">
        <v>0</v>
      </c>
      <c r="G50" s="326">
        <v>0</v>
      </c>
      <c r="H50" s="334">
        <v>0</v>
      </c>
    </row>
    <row r="51" spans="1:8" ht="17.25" customHeight="1">
      <c r="A51" s="335">
        <v>51</v>
      </c>
      <c r="B51" s="329" t="s">
        <v>288</v>
      </c>
      <c r="C51" s="326">
        <v>3</v>
      </c>
      <c r="D51" s="326">
        <v>69</v>
      </c>
      <c r="E51" s="326">
        <v>1</v>
      </c>
      <c r="F51" s="326">
        <v>1</v>
      </c>
      <c r="G51" s="326">
        <v>3</v>
      </c>
      <c r="H51" s="334">
        <v>42</v>
      </c>
    </row>
    <row r="52" spans="1:8" ht="17.25" customHeight="1">
      <c r="A52" s="335">
        <v>52</v>
      </c>
      <c r="B52" s="329" t="s">
        <v>289</v>
      </c>
      <c r="C52" s="326">
        <v>80</v>
      </c>
      <c r="D52" s="326">
        <v>762</v>
      </c>
      <c r="E52" s="326">
        <v>233</v>
      </c>
      <c r="F52" s="326">
        <v>913</v>
      </c>
      <c r="G52" s="326">
        <v>345</v>
      </c>
      <c r="H52" s="334">
        <v>2782</v>
      </c>
    </row>
    <row r="53" spans="1:8" ht="17.25" customHeight="1">
      <c r="A53" s="335">
        <v>53</v>
      </c>
      <c r="B53" s="329" t="s">
        <v>290</v>
      </c>
      <c r="C53" s="326">
        <v>9</v>
      </c>
      <c r="D53" s="326">
        <v>80</v>
      </c>
      <c r="E53" s="326">
        <v>9</v>
      </c>
      <c r="F53" s="326">
        <v>68</v>
      </c>
      <c r="G53" s="326">
        <v>32</v>
      </c>
      <c r="H53" s="334">
        <v>192</v>
      </c>
    </row>
    <row r="54" spans="1:8" ht="17.25" customHeight="1">
      <c r="A54" s="335">
        <v>55</v>
      </c>
      <c r="B54" s="329" t="s">
        <v>291</v>
      </c>
      <c r="C54" s="326">
        <v>6</v>
      </c>
      <c r="D54" s="326">
        <v>242</v>
      </c>
      <c r="E54" s="326">
        <v>35</v>
      </c>
      <c r="F54" s="326">
        <v>603</v>
      </c>
      <c r="G54" s="326">
        <v>76</v>
      </c>
      <c r="H54" s="334">
        <v>815</v>
      </c>
    </row>
    <row r="55" spans="1:8" ht="17.25" customHeight="1">
      <c r="A55" s="335">
        <v>56</v>
      </c>
      <c r="B55" s="329" t="s">
        <v>292</v>
      </c>
      <c r="C55" s="326">
        <v>110</v>
      </c>
      <c r="D55" s="326">
        <v>633</v>
      </c>
      <c r="E55" s="326">
        <v>172</v>
      </c>
      <c r="F55" s="326">
        <v>789</v>
      </c>
      <c r="G55" s="326">
        <v>243</v>
      </c>
      <c r="H55" s="334">
        <v>1120</v>
      </c>
    </row>
    <row r="56" spans="1:8" ht="17.25" customHeight="1">
      <c r="A56" s="335">
        <v>58</v>
      </c>
      <c r="B56" s="329" t="s">
        <v>293</v>
      </c>
      <c r="C56" s="327">
        <v>4</v>
      </c>
      <c r="D56" s="327">
        <v>26</v>
      </c>
      <c r="E56" s="326">
        <v>1</v>
      </c>
      <c r="F56" s="326">
        <v>10</v>
      </c>
      <c r="G56" s="326">
        <v>2</v>
      </c>
      <c r="H56" s="334">
        <v>5</v>
      </c>
    </row>
    <row r="57" spans="1:8" ht="17.25" customHeight="1">
      <c r="A57" s="335">
        <v>59</v>
      </c>
      <c r="B57" s="329" t="s">
        <v>294</v>
      </c>
      <c r="C57" s="327">
        <v>3</v>
      </c>
      <c r="D57" s="327">
        <v>42</v>
      </c>
      <c r="E57" s="326">
        <v>2</v>
      </c>
      <c r="F57" s="326">
        <v>35</v>
      </c>
      <c r="G57" s="326">
        <v>5</v>
      </c>
      <c r="H57" s="334">
        <v>51</v>
      </c>
    </row>
    <row r="58" spans="1:8" ht="17.25" customHeight="1">
      <c r="A58" s="335">
        <v>60</v>
      </c>
      <c r="B58" s="329" t="s">
        <v>295</v>
      </c>
      <c r="C58" s="327">
        <v>3</v>
      </c>
      <c r="D58" s="327">
        <v>11</v>
      </c>
      <c r="E58" s="326">
        <v>4</v>
      </c>
      <c r="F58" s="326">
        <v>48</v>
      </c>
      <c r="G58" s="326">
        <v>2</v>
      </c>
      <c r="H58" s="334">
        <v>11</v>
      </c>
    </row>
    <row r="59" spans="1:8" ht="17.25" customHeight="1">
      <c r="A59" s="335">
        <v>61</v>
      </c>
      <c r="B59" s="329" t="s">
        <v>296</v>
      </c>
      <c r="C59" s="327">
        <v>0</v>
      </c>
      <c r="D59" s="327">
        <v>0</v>
      </c>
      <c r="E59" s="326">
        <v>3</v>
      </c>
      <c r="F59" s="326">
        <v>16</v>
      </c>
      <c r="G59" s="326">
        <v>9</v>
      </c>
      <c r="H59" s="334">
        <v>41</v>
      </c>
    </row>
    <row r="60" spans="1:8" ht="17.25" customHeight="1">
      <c r="A60" s="335">
        <v>62</v>
      </c>
      <c r="B60" s="329" t="s">
        <v>297</v>
      </c>
      <c r="C60" s="327">
        <v>2</v>
      </c>
      <c r="D60" s="327">
        <v>2</v>
      </c>
      <c r="E60" s="326">
        <v>0</v>
      </c>
      <c r="F60" s="326">
        <v>0</v>
      </c>
      <c r="G60" s="326">
        <v>21</v>
      </c>
      <c r="H60" s="334">
        <v>75</v>
      </c>
    </row>
    <row r="61" spans="1:8" ht="17.25" customHeight="1">
      <c r="A61" s="335">
        <v>63</v>
      </c>
      <c r="B61" s="329" t="s">
        <v>298</v>
      </c>
      <c r="C61" s="327">
        <v>0</v>
      </c>
      <c r="D61" s="327">
        <v>0</v>
      </c>
      <c r="E61" s="326">
        <v>0</v>
      </c>
      <c r="F61" s="326">
        <v>0</v>
      </c>
      <c r="G61" s="326">
        <v>1</v>
      </c>
      <c r="H61" s="334">
        <v>1</v>
      </c>
    </row>
    <row r="62" spans="1:8" ht="17.25" customHeight="1">
      <c r="A62" s="335">
        <v>64</v>
      </c>
      <c r="B62" s="329" t="s">
        <v>299</v>
      </c>
      <c r="C62" s="327">
        <v>65</v>
      </c>
      <c r="D62" s="327">
        <v>801</v>
      </c>
      <c r="E62" s="326">
        <v>104</v>
      </c>
      <c r="F62" s="326">
        <v>621</v>
      </c>
      <c r="G62" s="326">
        <v>181</v>
      </c>
      <c r="H62" s="334">
        <v>1069</v>
      </c>
    </row>
    <row r="63" spans="1:8" ht="17.25" customHeight="1">
      <c r="A63" s="335">
        <v>65</v>
      </c>
      <c r="B63" s="329" t="s">
        <v>300</v>
      </c>
      <c r="C63" s="327">
        <v>129</v>
      </c>
      <c r="D63" s="327">
        <v>434</v>
      </c>
      <c r="E63" s="326">
        <v>97</v>
      </c>
      <c r="F63" s="326">
        <v>363</v>
      </c>
      <c r="G63" s="326">
        <v>116</v>
      </c>
      <c r="H63" s="334">
        <v>350</v>
      </c>
    </row>
    <row r="64" spans="1:8" ht="17.25" customHeight="1">
      <c r="A64" s="335">
        <v>66</v>
      </c>
      <c r="B64" s="329" t="s">
        <v>301</v>
      </c>
      <c r="C64" s="327">
        <v>8</v>
      </c>
      <c r="D64" s="327">
        <v>25</v>
      </c>
      <c r="E64" s="326">
        <v>18</v>
      </c>
      <c r="F64" s="326">
        <v>30</v>
      </c>
      <c r="G64" s="326">
        <v>33</v>
      </c>
      <c r="H64" s="334">
        <v>110</v>
      </c>
    </row>
    <row r="65" spans="1:8" ht="17.25" customHeight="1">
      <c r="A65" s="335">
        <v>68</v>
      </c>
      <c r="B65" s="329" t="s">
        <v>302</v>
      </c>
      <c r="C65" s="327">
        <v>5</v>
      </c>
      <c r="D65" s="327">
        <v>5</v>
      </c>
      <c r="E65" s="326">
        <v>13</v>
      </c>
      <c r="F65" s="326">
        <v>21</v>
      </c>
      <c r="G65" s="326">
        <v>8</v>
      </c>
      <c r="H65" s="334">
        <v>18</v>
      </c>
    </row>
    <row r="66" spans="1:8" ht="17.25" customHeight="1">
      <c r="A66" s="335">
        <v>69</v>
      </c>
      <c r="B66" s="329" t="s">
        <v>303</v>
      </c>
      <c r="C66" s="327">
        <v>189</v>
      </c>
      <c r="D66" s="327">
        <v>478</v>
      </c>
      <c r="E66" s="326">
        <v>237</v>
      </c>
      <c r="F66" s="326">
        <v>499</v>
      </c>
      <c r="G66" s="326">
        <v>381</v>
      </c>
      <c r="H66" s="334">
        <v>928</v>
      </c>
    </row>
    <row r="67" spans="1:8" ht="17.25" customHeight="1">
      <c r="A67" s="335">
        <v>70</v>
      </c>
      <c r="B67" s="329" t="s">
        <v>304</v>
      </c>
      <c r="C67" s="327">
        <v>932</v>
      </c>
      <c r="D67" s="327">
        <v>5381</v>
      </c>
      <c r="E67" s="326">
        <v>631</v>
      </c>
      <c r="F67" s="326">
        <v>3440</v>
      </c>
      <c r="G67" s="326">
        <v>1118</v>
      </c>
      <c r="H67" s="334">
        <v>6227</v>
      </c>
    </row>
    <row r="68" spans="1:8" ht="17.25" customHeight="1">
      <c r="A68" s="335">
        <v>71</v>
      </c>
      <c r="B68" s="329" t="s">
        <v>305</v>
      </c>
      <c r="C68" s="327">
        <v>164</v>
      </c>
      <c r="D68" s="327">
        <v>686</v>
      </c>
      <c r="E68" s="326">
        <v>212</v>
      </c>
      <c r="F68" s="326">
        <v>667</v>
      </c>
      <c r="G68" s="326">
        <v>241</v>
      </c>
      <c r="H68" s="334">
        <v>917</v>
      </c>
    </row>
    <row r="69" spans="1:8" ht="17.25" customHeight="1">
      <c r="A69" s="335">
        <v>72</v>
      </c>
      <c r="B69" s="329" t="s">
        <v>306</v>
      </c>
      <c r="C69" s="327">
        <v>2</v>
      </c>
      <c r="D69" s="327">
        <v>3</v>
      </c>
      <c r="E69" s="326">
        <v>1</v>
      </c>
      <c r="F69" s="326">
        <v>1</v>
      </c>
      <c r="G69" s="326">
        <v>0</v>
      </c>
      <c r="H69" s="334">
        <v>0</v>
      </c>
    </row>
    <row r="70" spans="1:8" ht="17.25" customHeight="1">
      <c r="A70" s="335">
        <v>73</v>
      </c>
      <c r="B70" s="329" t="s">
        <v>307</v>
      </c>
      <c r="C70" s="327">
        <v>80</v>
      </c>
      <c r="D70" s="327">
        <v>459</v>
      </c>
      <c r="E70" s="326">
        <v>14</v>
      </c>
      <c r="F70" s="326">
        <v>71</v>
      </c>
      <c r="G70" s="326">
        <v>93</v>
      </c>
      <c r="H70" s="334">
        <v>377</v>
      </c>
    </row>
    <row r="71" spans="1:8" ht="17.25" customHeight="1">
      <c r="A71" s="335">
        <v>74</v>
      </c>
      <c r="B71" s="329" t="s">
        <v>308</v>
      </c>
      <c r="C71" s="327">
        <v>27</v>
      </c>
      <c r="D71" s="327">
        <v>71</v>
      </c>
      <c r="E71" s="326">
        <v>37</v>
      </c>
      <c r="F71" s="326">
        <v>111</v>
      </c>
      <c r="G71" s="326">
        <v>43</v>
      </c>
      <c r="H71" s="334">
        <v>98</v>
      </c>
    </row>
    <row r="72" spans="1:8" ht="17.25" customHeight="1">
      <c r="A72" s="335">
        <v>75</v>
      </c>
      <c r="B72" s="329" t="s">
        <v>309</v>
      </c>
      <c r="C72" s="327">
        <v>173</v>
      </c>
      <c r="D72" s="327">
        <v>2113</v>
      </c>
      <c r="E72" s="326">
        <v>232</v>
      </c>
      <c r="F72" s="326">
        <v>1109</v>
      </c>
      <c r="G72" s="326">
        <v>273</v>
      </c>
      <c r="H72" s="334">
        <v>2729</v>
      </c>
    </row>
    <row r="73" spans="1:8" ht="17.25" customHeight="1">
      <c r="A73" s="335">
        <v>77</v>
      </c>
      <c r="B73" s="329" t="s">
        <v>310</v>
      </c>
      <c r="C73" s="327">
        <v>195</v>
      </c>
      <c r="D73" s="327">
        <v>600</v>
      </c>
      <c r="E73" s="326">
        <v>340</v>
      </c>
      <c r="F73" s="326">
        <v>1442</v>
      </c>
      <c r="G73" s="326">
        <v>486</v>
      </c>
      <c r="H73" s="334">
        <v>1682</v>
      </c>
    </row>
    <row r="74" spans="1:8" ht="17.25" customHeight="1">
      <c r="A74" s="335">
        <v>78</v>
      </c>
      <c r="B74" s="329" t="s">
        <v>311</v>
      </c>
      <c r="C74" s="327">
        <v>1</v>
      </c>
      <c r="D74" s="327">
        <v>1</v>
      </c>
      <c r="E74" s="326">
        <v>0</v>
      </c>
      <c r="F74" s="326">
        <v>0</v>
      </c>
      <c r="G74" s="326">
        <v>0</v>
      </c>
      <c r="H74" s="334">
        <v>0</v>
      </c>
    </row>
    <row r="75" spans="1:8" ht="17.25" customHeight="1">
      <c r="A75" s="335">
        <v>79</v>
      </c>
      <c r="B75" s="329" t="s">
        <v>312</v>
      </c>
      <c r="C75" s="327">
        <v>25</v>
      </c>
      <c r="D75" s="327">
        <v>378</v>
      </c>
      <c r="E75" s="326">
        <v>89</v>
      </c>
      <c r="F75" s="326">
        <v>516</v>
      </c>
      <c r="G75" s="326">
        <v>69</v>
      </c>
      <c r="H75" s="334">
        <v>382</v>
      </c>
    </row>
    <row r="76" spans="1:8" ht="17.25" customHeight="1">
      <c r="A76" s="335">
        <v>80</v>
      </c>
      <c r="B76" s="329" t="s">
        <v>313</v>
      </c>
      <c r="C76" s="327">
        <v>85</v>
      </c>
      <c r="D76" s="327">
        <v>968</v>
      </c>
      <c r="E76" s="326">
        <v>110</v>
      </c>
      <c r="F76" s="326">
        <v>1294</v>
      </c>
      <c r="G76" s="326">
        <v>229</v>
      </c>
      <c r="H76" s="334">
        <v>2350</v>
      </c>
    </row>
    <row r="77" spans="1:8" ht="17.25" customHeight="1">
      <c r="A77" s="335">
        <v>81</v>
      </c>
      <c r="B77" s="329" t="s">
        <v>314</v>
      </c>
      <c r="C77" s="327">
        <v>155</v>
      </c>
      <c r="D77" s="327">
        <v>2118</v>
      </c>
      <c r="E77" s="326">
        <v>226</v>
      </c>
      <c r="F77" s="326">
        <v>1194</v>
      </c>
      <c r="G77" s="326">
        <v>338</v>
      </c>
      <c r="H77" s="334">
        <v>3102</v>
      </c>
    </row>
    <row r="78" spans="1:8" ht="17.25" customHeight="1">
      <c r="A78" s="335">
        <v>82</v>
      </c>
      <c r="B78" s="329" t="s">
        <v>315</v>
      </c>
      <c r="C78" s="327">
        <v>50</v>
      </c>
      <c r="D78" s="327">
        <v>137</v>
      </c>
      <c r="E78" s="326">
        <v>8</v>
      </c>
      <c r="F78" s="326">
        <v>18</v>
      </c>
      <c r="G78" s="326">
        <v>53</v>
      </c>
      <c r="H78" s="334">
        <v>122</v>
      </c>
    </row>
    <row r="79" spans="1:8" ht="17.25" customHeight="1">
      <c r="A79" s="335">
        <v>84</v>
      </c>
      <c r="B79" s="329" t="s">
        <v>316</v>
      </c>
      <c r="C79" s="327">
        <v>2</v>
      </c>
      <c r="D79" s="327">
        <v>28</v>
      </c>
      <c r="E79" s="326">
        <v>3</v>
      </c>
      <c r="F79" s="326">
        <v>103</v>
      </c>
      <c r="G79" s="326">
        <v>7</v>
      </c>
      <c r="H79" s="334">
        <v>277</v>
      </c>
    </row>
    <row r="80" spans="1:8" ht="17.25" customHeight="1">
      <c r="A80" s="335">
        <v>85</v>
      </c>
      <c r="B80" s="329" t="s">
        <v>317</v>
      </c>
      <c r="C80" s="327">
        <v>270</v>
      </c>
      <c r="D80" s="327">
        <v>5353</v>
      </c>
      <c r="E80" s="326">
        <v>238</v>
      </c>
      <c r="F80" s="326">
        <v>3912</v>
      </c>
      <c r="G80" s="326">
        <v>489</v>
      </c>
      <c r="H80" s="334">
        <v>6421</v>
      </c>
    </row>
    <row r="81" spans="1:8" ht="17.25" customHeight="1">
      <c r="A81" s="335">
        <v>86</v>
      </c>
      <c r="B81" s="329" t="s">
        <v>318</v>
      </c>
      <c r="C81" s="327">
        <v>32</v>
      </c>
      <c r="D81" s="327">
        <v>1438</v>
      </c>
      <c r="E81" s="326">
        <v>54</v>
      </c>
      <c r="F81" s="326">
        <v>352</v>
      </c>
      <c r="G81" s="326">
        <v>107</v>
      </c>
      <c r="H81" s="334">
        <v>2070</v>
      </c>
    </row>
    <row r="82" spans="1:8" ht="17.25" customHeight="1">
      <c r="A82" s="335">
        <v>87</v>
      </c>
      <c r="B82" s="329" t="s">
        <v>319</v>
      </c>
      <c r="C82" s="327">
        <v>12</v>
      </c>
      <c r="D82" s="327">
        <v>216</v>
      </c>
      <c r="E82" s="326">
        <v>21</v>
      </c>
      <c r="F82" s="326">
        <v>55</v>
      </c>
      <c r="G82" s="326">
        <v>24</v>
      </c>
      <c r="H82" s="334">
        <v>112</v>
      </c>
    </row>
    <row r="83" spans="1:8" ht="17.25" customHeight="1">
      <c r="A83" s="335">
        <v>88</v>
      </c>
      <c r="B83" s="329" t="s">
        <v>320</v>
      </c>
      <c r="C83" s="327">
        <v>0</v>
      </c>
      <c r="D83" s="327">
        <v>0</v>
      </c>
      <c r="E83" s="326">
        <v>7</v>
      </c>
      <c r="F83" s="326">
        <v>39</v>
      </c>
      <c r="G83" s="326">
        <v>12</v>
      </c>
      <c r="H83" s="334">
        <v>58</v>
      </c>
    </row>
    <row r="84" spans="1:8" ht="17.25" customHeight="1">
      <c r="A84" s="335">
        <v>90</v>
      </c>
      <c r="B84" s="329" t="s">
        <v>321</v>
      </c>
      <c r="C84" s="327">
        <v>11</v>
      </c>
      <c r="D84" s="327">
        <v>58</v>
      </c>
      <c r="E84" s="326">
        <v>7</v>
      </c>
      <c r="F84" s="326">
        <v>21</v>
      </c>
      <c r="G84" s="326">
        <v>13</v>
      </c>
      <c r="H84" s="334">
        <v>83</v>
      </c>
    </row>
    <row r="85" spans="1:8" ht="17.25" customHeight="1">
      <c r="A85" s="335">
        <v>91</v>
      </c>
      <c r="B85" s="329" t="s">
        <v>322</v>
      </c>
      <c r="C85" s="327">
        <v>1</v>
      </c>
      <c r="D85" s="327">
        <v>1</v>
      </c>
      <c r="E85" s="326">
        <v>2</v>
      </c>
      <c r="F85" s="326">
        <v>2</v>
      </c>
      <c r="G85" s="326">
        <v>3</v>
      </c>
      <c r="H85" s="334">
        <v>345</v>
      </c>
    </row>
    <row r="86" spans="1:8" ht="17.25" customHeight="1">
      <c r="A86" s="335">
        <v>92</v>
      </c>
      <c r="B86" s="329" t="s">
        <v>323</v>
      </c>
      <c r="C86" s="327">
        <v>448</v>
      </c>
      <c r="D86" s="327">
        <v>1797</v>
      </c>
      <c r="E86" s="326">
        <v>559</v>
      </c>
      <c r="F86" s="326">
        <v>1978</v>
      </c>
      <c r="G86" s="326">
        <v>824</v>
      </c>
      <c r="H86" s="334">
        <v>3098</v>
      </c>
    </row>
    <row r="87" spans="1:8" ht="17.25" customHeight="1">
      <c r="A87" s="335">
        <v>93</v>
      </c>
      <c r="B87" s="329" t="s">
        <v>324</v>
      </c>
      <c r="C87" s="327">
        <v>3</v>
      </c>
      <c r="D87" s="327">
        <v>10</v>
      </c>
      <c r="E87" s="326">
        <v>12</v>
      </c>
      <c r="F87" s="326">
        <v>33</v>
      </c>
      <c r="G87" s="326">
        <v>13</v>
      </c>
      <c r="H87" s="334">
        <v>68</v>
      </c>
    </row>
    <row r="88" spans="1:8" ht="17.25" customHeight="1">
      <c r="A88" s="335">
        <v>94</v>
      </c>
      <c r="B88" s="329" t="s">
        <v>325</v>
      </c>
      <c r="C88" s="327">
        <v>99</v>
      </c>
      <c r="D88" s="327">
        <v>246</v>
      </c>
      <c r="E88" s="326">
        <v>244</v>
      </c>
      <c r="F88" s="326">
        <v>669</v>
      </c>
      <c r="G88" s="326">
        <v>100</v>
      </c>
      <c r="H88" s="334">
        <v>390</v>
      </c>
    </row>
    <row r="89" spans="1:8" ht="17.25" customHeight="1">
      <c r="A89" s="335">
        <v>95</v>
      </c>
      <c r="B89" s="329" t="s">
        <v>326</v>
      </c>
      <c r="C89" s="327">
        <v>752</v>
      </c>
      <c r="D89" s="327">
        <v>11728</v>
      </c>
      <c r="E89" s="326">
        <v>255</v>
      </c>
      <c r="F89" s="326">
        <v>969</v>
      </c>
      <c r="G89" s="326">
        <v>498</v>
      </c>
      <c r="H89" s="334">
        <v>2337</v>
      </c>
    </row>
    <row r="90" spans="1:8" ht="17.25" customHeight="1">
      <c r="A90" s="335">
        <v>96</v>
      </c>
      <c r="B90" s="329" t="s">
        <v>327</v>
      </c>
      <c r="C90" s="327">
        <v>283</v>
      </c>
      <c r="D90" s="327">
        <v>4348</v>
      </c>
      <c r="E90" s="326">
        <v>311</v>
      </c>
      <c r="F90" s="326">
        <v>2080</v>
      </c>
      <c r="G90" s="326">
        <v>353</v>
      </c>
      <c r="H90" s="334">
        <v>6064</v>
      </c>
    </row>
    <row r="91" spans="1:8" ht="17.25" customHeight="1">
      <c r="A91" s="335">
        <v>97</v>
      </c>
      <c r="B91" s="329" t="s">
        <v>328</v>
      </c>
      <c r="C91" s="327">
        <v>0</v>
      </c>
      <c r="D91" s="327">
        <v>0</v>
      </c>
      <c r="E91" s="326">
        <v>0</v>
      </c>
      <c r="F91" s="326">
        <v>0</v>
      </c>
      <c r="G91" s="326">
        <v>1</v>
      </c>
      <c r="H91" s="334">
        <v>1</v>
      </c>
    </row>
    <row r="92" spans="1:8" ht="17.25" customHeight="1">
      <c r="A92" s="335">
        <v>98</v>
      </c>
      <c r="B92" s="329" t="s">
        <v>329</v>
      </c>
      <c r="C92" s="327">
        <v>10</v>
      </c>
      <c r="D92" s="327">
        <v>35</v>
      </c>
      <c r="E92" s="326">
        <v>15</v>
      </c>
      <c r="F92" s="326">
        <v>60</v>
      </c>
      <c r="G92" s="326">
        <v>23</v>
      </c>
      <c r="H92" s="334">
        <v>69</v>
      </c>
    </row>
    <row r="93" spans="1:8" ht="17.25" customHeight="1">
      <c r="A93" s="335">
        <v>99</v>
      </c>
      <c r="B93" s="329" t="s">
        <v>330</v>
      </c>
      <c r="C93" s="327">
        <v>30</v>
      </c>
      <c r="D93" s="327">
        <v>69</v>
      </c>
      <c r="E93" s="326">
        <v>3</v>
      </c>
      <c r="F93" s="326">
        <v>6</v>
      </c>
      <c r="G93" s="326">
        <v>50</v>
      </c>
      <c r="H93" s="334">
        <v>166</v>
      </c>
    </row>
    <row r="94" spans="1:8" ht="27" customHeight="1" thickBot="1">
      <c r="A94" s="1133" t="s">
        <v>144</v>
      </c>
      <c r="B94" s="1134"/>
      <c r="C94" s="117">
        <f aca="true" t="shared" si="0" ref="C94:H94">SUM(C6:C93)</f>
        <v>18021</v>
      </c>
      <c r="D94" s="117">
        <f t="shared" si="0"/>
        <v>137976</v>
      </c>
      <c r="E94" s="117">
        <f t="shared" si="0"/>
        <v>17466</v>
      </c>
      <c r="F94" s="117">
        <f t="shared" si="0"/>
        <v>134247</v>
      </c>
      <c r="G94" s="117">
        <f t="shared" si="0"/>
        <v>26511</v>
      </c>
      <c r="H94" s="82">
        <f t="shared" si="0"/>
        <v>168091</v>
      </c>
    </row>
    <row r="95" spans="1:8" ht="13.5" thickTop="1">
      <c r="A95" s="1154"/>
      <c r="B95" s="1154"/>
      <c r="C95" s="1154"/>
      <c r="D95" s="1154"/>
      <c r="E95" s="1154"/>
      <c r="F95" s="1154"/>
      <c r="G95" s="1154"/>
      <c r="H95" s="1154"/>
    </row>
    <row r="96" spans="1:8" ht="21" customHeight="1">
      <c r="A96" s="1122" t="s">
        <v>333</v>
      </c>
      <c r="B96" s="1123"/>
      <c r="C96" s="1123"/>
      <c r="D96" s="1123"/>
      <c r="E96" s="1123"/>
      <c r="F96" s="1123"/>
      <c r="G96" s="1123"/>
      <c r="H96" s="1123"/>
    </row>
    <row r="97" spans="1:8" ht="15.75" customHeight="1">
      <c r="A97" s="1122" t="s">
        <v>332</v>
      </c>
      <c r="B97" s="1123"/>
      <c r="C97" s="1123"/>
      <c r="D97" s="1123"/>
      <c r="E97" s="1123"/>
      <c r="F97" s="1123"/>
      <c r="G97" s="1123"/>
      <c r="H97" s="1123"/>
    </row>
    <row r="98" spans="1:8" ht="15" customHeight="1">
      <c r="A98" s="1132" t="s">
        <v>352</v>
      </c>
      <c r="B98" s="1123"/>
      <c r="C98" s="1123"/>
      <c r="D98" s="1123"/>
      <c r="E98" s="1123"/>
      <c r="F98" s="1123"/>
      <c r="G98" s="1123"/>
      <c r="H98" s="1123"/>
    </row>
    <row r="99" spans="1:3" ht="18.75" customHeight="1">
      <c r="A99" s="1131"/>
      <c r="B99" s="1131"/>
      <c r="C99" s="1131"/>
    </row>
    <row r="102" spans="2:8" s="45" customFormat="1" ht="21" customHeight="1">
      <c r="B102" s="46"/>
      <c r="C102" s="1008" t="s">
        <v>36</v>
      </c>
      <c r="D102" s="1008"/>
      <c r="E102" s="55"/>
      <c r="F102" s="123"/>
      <c r="G102" s="55"/>
      <c r="H102" s="55"/>
    </row>
  </sheetData>
  <sheetProtection/>
  <mergeCells count="14">
    <mergeCell ref="A99:C99"/>
    <mergeCell ref="C102:D102"/>
    <mergeCell ref="A98:H98"/>
    <mergeCell ref="A94:B94"/>
    <mergeCell ref="A96:H96"/>
    <mergeCell ref="A97:H97"/>
    <mergeCell ref="A95:H95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5" right="0.19" top="0.56" bottom="0.26" header="0.5" footer="0.17"/>
  <pageSetup horizontalDpi="600" verticalDpi="600" orientation="portrait" paperSize="9" scale="80" r:id="rId3"/>
  <rowBreaks count="1" manualBreakCount="1">
    <brk id="50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45" customWidth="1"/>
    <col min="2" max="2" width="5.8515625" style="45" customWidth="1"/>
    <col min="3" max="3" width="17.28125" style="49" customWidth="1"/>
    <col min="4" max="4" width="15.00390625" style="45" customWidth="1"/>
    <col min="5" max="5" width="14.00390625" style="45" customWidth="1"/>
    <col min="6" max="6" width="14.8515625" style="45" customWidth="1"/>
    <col min="7" max="7" width="13.57421875" style="45" customWidth="1"/>
    <col min="8" max="8" width="14.8515625" style="45" customWidth="1"/>
    <col min="9" max="16384" width="9.140625" style="45" customWidth="1"/>
  </cols>
  <sheetData>
    <row r="1" spans="1:8" s="4" customFormat="1" ht="15" customHeight="1" thickBot="1">
      <c r="A1" s="618" t="s">
        <v>3</v>
      </c>
      <c r="C1" s="3"/>
      <c r="H1" s="617" t="s">
        <v>4</v>
      </c>
    </row>
    <row r="2" spans="1:8" ht="18.75" customHeight="1" thickBot="1" thickTop="1">
      <c r="A2" s="1045" t="s">
        <v>48</v>
      </c>
      <c r="B2" s="1046"/>
      <c r="C2" s="1046"/>
      <c r="D2" s="1046"/>
      <c r="E2" s="1046"/>
      <c r="F2" s="1046"/>
      <c r="G2" s="1046"/>
      <c r="H2" s="1047"/>
    </row>
    <row r="3" spans="1:8" ht="48.75" customHeight="1" thickBot="1">
      <c r="A3" s="1048" t="s">
        <v>541</v>
      </c>
      <c r="B3" s="1049"/>
      <c r="C3" s="1049"/>
      <c r="D3" s="1049"/>
      <c r="E3" s="1049"/>
      <c r="F3" s="1049"/>
      <c r="G3" s="1049"/>
      <c r="H3" s="1050"/>
    </row>
    <row r="4" spans="1:8" s="48" customFormat="1" ht="27" customHeight="1" thickBot="1">
      <c r="A4" s="1053" t="s">
        <v>52</v>
      </c>
      <c r="B4" s="907" t="s">
        <v>6</v>
      </c>
      <c r="C4" s="908"/>
      <c r="D4" s="913" t="s">
        <v>199</v>
      </c>
      <c r="E4" s="916" t="s">
        <v>38</v>
      </c>
      <c r="F4" s="917"/>
      <c r="G4" s="918"/>
      <c r="H4" s="919" t="s">
        <v>39</v>
      </c>
    </row>
    <row r="5" spans="1:8" s="48" customFormat="1" ht="24" customHeight="1">
      <c r="A5" s="1054"/>
      <c r="B5" s="909"/>
      <c r="C5" s="910"/>
      <c r="D5" s="914"/>
      <c r="E5" s="922" t="s">
        <v>40</v>
      </c>
      <c r="F5" s="924" t="s">
        <v>41</v>
      </c>
      <c r="G5" s="926" t="s">
        <v>42</v>
      </c>
      <c r="H5" s="920"/>
    </row>
    <row r="6" spans="1:8" s="48" customFormat="1" ht="33.75" customHeight="1" thickBot="1">
      <c r="A6" s="1055"/>
      <c r="B6" s="911"/>
      <c r="C6" s="912"/>
      <c r="D6" s="915"/>
      <c r="E6" s="923"/>
      <c r="F6" s="925"/>
      <c r="G6" s="927"/>
      <c r="H6" s="921"/>
    </row>
    <row r="7" spans="1:8" s="49" customFormat="1" ht="18.75" customHeight="1">
      <c r="A7" s="1024">
        <v>2008</v>
      </c>
      <c r="B7" s="1051" t="s">
        <v>29</v>
      </c>
      <c r="C7" s="1052"/>
      <c r="D7" s="146">
        <v>39855</v>
      </c>
      <c r="E7" s="147">
        <v>237</v>
      </c>
      <c r="F7" s="148">
        <v>15830</v>
      </c>
      <c r="G7" s="65">
        <v>9221</v>
      </c>
      <c r="H7" s="149">
        <f aca="true" t="shared" si="0" ref="H7:H40">+E7+F7+G7</f>
        <v>25288</v>
      </c>
    </row>
    <row r="8" spans="1:8" s="50" customFormat="1" ht="18.75" customHeight="1">
      <c r="A8" s="1025"/>
      <c r="B8" s="984" t="s">
        <v>30</v>
      </c>
      <c r="C8" s="1043"/>
      <c r="D8" s="150">
        <v>39757</v>
      </c>
      <c r="E8" s="151">
        <v>237</v>
      </c>
      <c r="F8" s="145">
        <v>15836</v>
      </c>
      <c r="G8" s="23">
        <v>9252</v>
      </c>
      <c r="H8" s="152">
        <f t="shared" si="0"/>
        <v>25325</v>
      </c>
    </row>
    <row r="9" spans="1:8" s="50" customFormat="1" ht="18.75" customHeight="1">
      <c r="A9" s="1025"/>
      <c r="B9" s="1012" t="s">
        <v>31</v>
      </c>
      <c r="C9" s="1013"/>
      <c r="D9" s="153">
        <v>39670</v>
      </c>
      <c r="E9" s="151">
        <v>232</v>
      </c>
      <c r="F9" s="145">
        <v>15991</v>
      </c>
      <c r="G9" s="23">
        <v>9253</v>
      </c>
      <c r="H9" s="152">
        <f t="shared" si="0"/>
        <v>25476</v>
      </c>
    </row>
    <row r="10" spans="1:8" s="50" customFormat="1" ht="18.75" customHeight="1">
      <c r="A10" s="1025"/>
      <c r="B10" s="984" t="s">
        <v>32</v>
      </c>
      <c r="C10" s="1043"/>
      <c r="D10" s="153">
        <v>39736</v>
      </c>
      <c r="E10" s="151">
        <v>232</v>
      </c>
      <c r="F10" s="145">
        <v>15991</v>
      </c>
      <c r="G10" s="23">
        <v>9259</v>
      </c>
      <c r="H10" s="152">
        <f t="shared" si="0"/>
        <v>25482</v>
      </c>
    </row>
    <row r="11" spans="1:8" s="50" customFormat="1" ht="18.75" customHeight="1">
      <c r="A11" s="1025"/>
      <c r="B11" s="1012" t="s">
        <v>43</v>
      </c>
      <c r="C11" s="1013"/>
      <c r="D11" s="154">
        <v>37417</v>
      </c>
      <c r="E11" s="104">
        <v>233</v>
      </c>
      <c r="F11" s="105">
        <v>16135</v>
      </c>
      <c r="G11" s="155">
        <v>9281</v>
      </c>
      <c r="H11" s="156">
        <f t="shared" si="0"/>
        <v>25649</v>
      </c>
    </row>
    <row r="12" spans="1:8" s="50" customFormat="1" ht="18.75" customHeight="1">
      <c r="A12" s="1025"/>
      <c r="B12" s="1012" t="s">
        <v>49</v>
      </c>
      <c r="C12" s="1013"/>
      <c r="D12" s="154">
        <v>38841</v>
      </c>
      <c r="E12" s="104">
        <v>235</v>
      </c>
      <c r="F12" s="105">
        <v>16337</v>
      </c>
      <c r="G12" s="155">
        <v>9383</v>
      </c>
      <c r="H12" s="156">
        <f t="shared" si="0"/>
        <v>25955</v>
      </c>
    </row>
    <row r="13" spans="1:8" s="50" customFormat="1" ht="18.75" customHeight="1" thickBot="1">
      <c r="A13" s="1025"/>
      <c r="B13" s="1000" t="s">
        <v>201</v>
      </c>
      <c r="C13" s="1044"/>
      <c r="D13" s="228">
        <v>38408</v>
      </c>
      <c r="E13" s="198">
        <v>236</v>
      </c>
      <c r="F13" s="199">
        <v>16539</v>
      </c>
      <c r="G13" s="200">
        <v>9413</v>
      </c>
      <c r="H13" s="229">
        <f t="shared" si="0"/>
        <v>26188</v>
      </c>
    </row>
    <row r="14" spans="1:8" s="50" customFormat="1" ht="18.75" customHeight="1">
      <c r="A14" s="1036">
        <v>2009</v>
      </c>
      <c r="B14" s="991" t="s">
        <v>165</v>
      </c>
      <c r="C14" s="992"/>
      <c r="D14" s="231">
        <v>39015</v>
      </c>
      <c r="E14" s="102">
        <v>240</v>
      </c>
      <c r="F14" s="103">
        <v>16679</v>
      </c>
      <c r="G14" s="230">
        <v>9433</v>
      </c>
      <c r="H14" s="235">
        <f t="shared" si="0"/>
        <v>26352</v>
      </c>
    </row>
    <row r="15" spans="1:8" s="50" customFormat="1" ht="18.75" customHeight="1">
      <c r="A15" s="1037"/>
      <c r="B15" s="1012" t="s">
        <v>166</v>
      </c>
      <c r="C15" s="1013"/>
      <c r="D15" s="154">
        <v>39198</v>
      </c>
      <c r="E15" s="104">
        <v>240</v>
      </c>
      <c r="F15" s="105">
        <v>16792</v>
      </c>
      <c r="G15" s="155">
        <v>9445</v>
      </c>
      <c r="H15" s="156">
        <f t="shared" si="0"/>
        <v>26477</v>
      </c>
    </row>
    <row r="16" spans="1:8" s="50" customFormat="1" ht="18.75" customHeight="1">
      <c r="A16" s="1037"/>
      <c r="B16" s="984" t="s">
        <v>167</v>
      </c>
      <c r="C16" s="985"/>
      <c r="D16" s="154">
        <v>39525</v>
      </c>
      <c r="E16" s="104">
        <v>239</v>
      </c>
      <c r="F16" s="105">
        <v>16862</v>
      </c>
      <c r="G16" s="155">
        <v>9520</v>
      </c>
      <c r="H16" s="156">
        <f t="shared" si="0"/>
        <v>26621</v>
      </c>
    </row>
    <row r="17" spans="1:8" s="50" customFormat="1" ht="18.75" customHeight="1">
      <c r="A17" s="1037"/>
      <c r="B17" s="984" t="s">
        <v>168</v>
      </c>
      <c r="C17" s="985"/>
      <c r="D17" s="154">
        <v>39717</v>
      </c>
      <c r="E17" s="104">
        <v>240</v>
      </c>
      <c r="F17" s="105">
        <v>17015</v>
      </c>
      <c r="G17" s="155">
        <v>9544</v>
      </c>
      <c r="H17" s="156">
        <f t="shared" si="0"/>
        <v>26799</v>
      </c>
    </row>
    <row r="18" spans="1:8" s="50" customFormat="1" ht="18.75" customHeight="1">
      <c r="A18" s="1037"/>
      <c r="B18" s="984" t="s">
        <v>27</v>
      </c>
      <c r="C18" s="985"/>
      <c r="D18" s="154">
        <v>39956</v>
      </c>
      <c r="E18" s="104">
        <v>250</v>
      </c>
      <c r="F18" s="105">
        <v>17154</v>
      </c>
      <c r="G18" s="155">
        <v>9589</v>
      </c>
      <c r="H18" s="156">
        <f t="shared" si="0"/>
        <v>26993</v>
      </c>
    </row>
    <row r="19" spans="1:8" s="50" customFormat="1" ht="18.75" customHeight="1">
      <c r="A19" s="1037"/>
      <c r="B19" s="984" t="s">
        <v>29</v>
      </c>
      <c r="C19" s="985"/>
      <c r="D19" s="154">
        <v>38709</v>
      </c>
      <c r="E19" s="104">
        <v>249</v>
      </c>
      <c r="F19" s="105">
        <v>17115</v>
      </c>
      <c r="G19" s="155">
        <v>9237</v>
      </c>
      <c r="H19" s="156">
        <f t="shared" si="0"/>
        <v>26601</v>
      </c>
    </row>
    <row r="20" spans="1:8" s="50" customFormat="1" ht="18.75" customHeight="1">
      <c r="A20" s="1037"/>
      <c r="B20" s="984" t="s">
        <v>30</v>
      </c>
      <c r="C20" s="985"/>
      <c r="D20" s="154">
        <v>39797</v>
      </c>
      <c r="E20" s="104">
        <v>249</v>
      </c>
      <c r="F20" s="105">
        <v>17142</v>
      </c>
      <c r="G20" s="155">
        <v>9597</v>
      </c>
      <c r="H20" s="156">
        <f t="shared" si="0"/>
        <v>26988</v>
      </c>
    </row>
    <row r="21" spans="1:8" s="50" customFormat="1" ht="18.75" customHeight="1">
      <c r="A21" s="1037"/>
      <c r="B21" s="984" t="s">
        <v>31</v>
      </c>
      <c r="C21" s="985"/>
      <c r="D21" s="154">
        <v>37960</v>
      </c>
      <c r="E21" s="104">
        <v>251</v>
      </c>
      <c r="F21" s="105">
        <v>17270</v>
      </c>
      <c r="G21" s="155">
        <v>9645</v>
      </c>
      <c r="H21" s="156">
        <f t="shared" si="0"/>
        <v>27166</v>
      </c>
    </row>
    <row r="22" spans="1:8" s="50" customFormat="1" ht="18.75" customHeight="1">
      <c r="A22" s="1037"/>
      <c r="B22" s="984" t="s">
        <v>32</v>
      </c>
      <c r="C22" s="985"/>
      <c r="D22" s="154">
        <v>38144</v>
      </c>
      <c r="E22" s="312">
        <v>249</v>
      </c>
      <c r="F22" s="311">
        <v>17331</v>
      </c>
      <c r="G22" s="155">
        <v>9585</v>
      </c>
      <c r="H22" s="156">
        <f t="shared" si="0"/>
        <v>27165</v>
      </c>
    </row>
    <row r="23" spans="1:8" s="50" customFormat="1" ht="18.75" customHeight="1">
      <c r="A23" s="1037"/>
      <c r="B23" s="984" t="s">
        <v>43</v>
      </c>
      <c r="C23" s="985"/>
      <c r="D23" s="154">
        <v>39397</v>
      </c>
      <c r="E23" s="312">
        <v>248</v>
      </c>
      <c r="F23" s="311">
        <v>17392</v>
      </c>
      <c r="G23" s="155">
        <v>9602</v>
      </c>
      <c r="H23" s="156">
        <f t="shared" si="0"/>
        <v>27242</v>
      </c>
    </row>
    <row r="24" spans="1:8" s="50" customFormat="1" ht="18.75" customHeight="1">
      <c r="A24" s="1037"/>
      <c r="B24" s="984" t="s">
        <v>49</v>
      </c>
      <c r="C24" s="985"/>
      <c r="D24" s="154">
        <v>39430</v>
      </c>
      <c r="E24" s="392">
        <v>255</v>
      </c>
      <c r="F24" s="355">
        <v>17469</v>
      </c>
      <c r="G24" s="155">
        <v>9662</v>
      </c>
      <c r="H24" s="156">
        <f t="shared" si="0"/>
        <v>27386</v>
      </c>
    </row>
    <row r="25" spans="1:8" s="50" customFormat="1" ht="18.75" customHeight="1" thickBot="1">
      <c r="A25" s="1038"/>
      <c r="B25" s="1000" t="s">
        <v>201</v>
      </c>
      <c r="C25" s="1001"/>
      <c r="D25" s="228">
        <v>39051</v>
      </c>
      <c r="E25" s="406">
        <v>258</v>
      </c>
      <c r="F25" s="407">
        <v>17496</v>
      </c>
      <c r="G25" s="408">
        <v>9712</v>
      </c>
      <c r="H25" s="229">
        <f t="shared" si="0"/>
        <v>27466</v>
      </c>
    </row>
    <row r="26" spans="1:8" s="50" customFormat="1" ht="18.75" customHeight="1">
      <c r="A26" s="1039">
        <v>2010</v>
      </c>
      <c r="B26" s="991" t="s">
        <v>165</v>
      </c>
      <c r="C26" s="992"/>
      <c r="D26" s="450">
        <v>37226</v>
      </c>
      <c r="E26" s="470">
        <v>259</v>
      </c>
      <c r="F26" s="393">
        <v>17471</v>
      </c>
      <c r="G26" s="394">
        <v>9724</v>
      </c>
      <c r="H26" s="235">
        <f t="shared" si="0"/>
        <v>27454</v>
      </c>
    </row>
    <row r="27" spans="1:8" s="50" customFormat="1" ht="18.75" customHeight="1">
      <c r="A27" s="1040"/>
      <c r="B27" s="984" t="s">
        <v>166</v>
      </c>
      <c r="C27" s="985"/>
      <c r="D27" s="451">
        <v>36914</v>
      </c>
      <c r="E27" s="471">
        <v>263</v>
      </c>
      <c r="F27" s="391">
        <v>17542</v>
      </c>
      <c r="G27" s="395">
        <v>9739</v>
      </c>
      <c r="H27" s="156">
        <f t="shared" si="0"/>
        <v>27544</v>
      </c>
    </row>
    <row r="28" spans="1:8" s="50" customFormat="1" ht="18.75" customHeight="1">
      <c r="A28" s="1040"/>
      <c r="B28" s="984" t="s">
        <v>167</v>
      </c>
      <c r="C28" s="985"/>
      <c r="D28" s="452">
        <v>37091</v>
      </c>
      <c r="E28" s="471">
        <v>261</v>
      </c>
      <c r="F28" s="391">
        <v>17565</v>
      </c>
      <c r="G28" s="395">
        <v>9725</v>
      </c>
      <c r="H28" s="156">
        <f t="shared" si="0"/>
        <v>27551</v>
      </c>
    </row>
    <row r="29" spans="1:8" s="50" customFormat="1" ht="18.75" customHeight="1">
      <c r="A29" s="1040"/>
      <c r="B29" s="984" t="s">
        <v>168</v>
      </c>
      <c r="C29" s="985"/>
      <c r="D29" s="409">
        <v>37157</v>
      </c>
      <c r="E29" s="312">
        <v>268</v>
      </c>
      <c r="F29" s="311">
        <v>17612</v>
      </c>
      <c r="G29" s="390">
        <v>9790</v>
      </c>
      <c r="H29" s="156">
        <f t="shared" si="0"/>
        <v>27670</v>
      </c>
    </row>
    <row r="30" spans="1:8" s="50" customFormat="1" ht="18.75" customHeight="1">
      <c r="A30" s="1040"/>
      <c r="B30" s="984" t="s">
        <v>27</v>
      </c>
      <c r="C30" s="985"/>
      <c r="D30" s="453">
        <v>37406</v>
      </c>
      <c r="E30" s="312">
        <v>271</v>
      </c>
      <c r="F30" s="311">
        <v>17647</v>
      </c>
      <c r="G30" s="390">
        <v>9830</v>
      </c>
      <c r="H30" s="156">
        <f t="shared" si="0"/>
        <v>27748</v>
      </c>
    </row>
    <row r="31" spans="1:8" s="50" customFormat="1" ht="18.75" customHeight="1">
      <c r="A31" s="1040"/>
      <c r="B31" s="984" t="s">
        <v>29</v>
      </c>
      <c r="C31" s="985"/>
      <c r="D31" s="453">
        <v>37561</v>
      </c>
      <c r="E31" s="312">
        <v>272</v>
      </c>
      <c r="F31" s="311">
        <v>17693</v>
      </c>
      <c r="G31" s="390">
        <v>9834</v>
      </c>
      <c r="H31" s="156">
        <f t="shared" si="0"/>
        <v>27799</v>
      </c>
    </row>
    <row r="32" spans="1:8" s="50" customFormat="1" ht="18.75" customHeight="1">
      <c r="A32" s="1040"/>
      <c r="B32" s="984" t="s">
        <v>30</v>
      </c>
      <c r="C32" s="985"/>
      <c r="D32" s="453">
        <v>38095</v>
      </c>
      <c r="E32" s="312">
        <v>272</v>
      </c>
      <c r="F32" s="311">
        <v>17774</v>
      </c>
      <c r="G32" s="390">
        <v>9844</v>
      </c>
      <c r="H32" s="156">
        <f t="shared" si="0"/>
        <v>27890</v>
      </c>
    </row>
    <row r="33" spans="1:8" s="50" customFormat="1" ht="18.75" customHeight="1">
      <c r="A33" s="1040"/>
      <c r="B33" s="984" t="s">
        <v>31</v>
      </c>
      <c r="C33" s="985"/>
      <c r="D33" s="453">
        <v>38044</v>
      </c>
      <c r="E33" s="312">
        <v>273</v>
      </c>
      <c r="F33" s="311">
        <v>17822</v>
      </c>
      <c r="G33" s="390">
        <v>9845</v>
      </c>
      <c r="H33" s="156">
        <f t="shared" si="0"/>
        <v>27940</v>
      </c>
    </row>
    <row r="34" spans="1:8" s="50" customFormat="1" ht="18.75" customHeight="1">
      <c r="A34" s="1040"/>
      <c r="B34" s="984" t="s">
        <v>32</v>
      </c>
      <c r="C34" s="985"/>
      <c r="D34" s="453">
        <v>36657</v>
      </c>
      <c r="E34" s="312">
        <v>265</v>
      </c>
      <c r="F34" s="311">
        <v>17736</v>
      </c>
      <c r="G34" s="390">
        <v>9731</v>
      </c>
      <c r="H34" s="156">
        <f t="shared" si="0"/>
        <v>27732</v>
      </c>
    </row>
    <row r="35" spans="1:8" s="50" customFormat="1" ht="18.75" customHeight="1">
      <c r="A35" s="1040"/>
      <c r="B35" s="984" t="s">
        <v>43</v>
      </c>
      <c r="C35" s="985"/>
      <c r="D35" s="453">
        <v>36760</v>
      </c>
      <c r="E35" s="312">
        <v>264</v>
      </c>
      <c r="F35" s="311">
        <v>17801</v>
      </c>
      <c r="G35" s="390">
        <v>9794</v>
      </c>
      <c r="H35" s="156">
        <f t="shared" si="0"/>
        <v>27859</v>
      </c>
    </row>
    <row r="36" spans="1:8" s="50" customFormat="1" ht="18.75" customHeight="1">
      <c r="A36" s="1040"/>
      <c r="B36" s="984" t="s">
        <v>49</v>
      </c>
      <c r="C36" s="985"/>
      <c r="D36" s="453">
        <v>36850</v>
      </c>
      <c r="E36" s="312">
        <v>265</v>
      </c>
      <c r="F36" s="311">
        <v>17806</v>
      </c>
      <c r="G36" s="390">
        <v>9836</v>
      </c>
      <c r="H36" s="156">
        <f t="shared" si="0"/>
        <v>27907</v>
      </c>
    </row>
    <row r="37" spans="1:8" s="50" customFormat="1" ht="18.75" customHeight="1" thickBot="1">
      <c r="A37" s="1040"/>
      <c r="B37" s="1000" t="s">
        <v>201</v>
      </c>
      <c r="C37" s="1001"/>
      <c r="D37" s="477">
        <v>36983</v>
      </c>
      <c r="E37" s="478">
        <v>263</v>
      </c>
      <c r="F37" s="475">
        <v>17816</v>
      </c>
      <c r="G37" s="476">
        <v>9877</v>
      </c>
      <c r="H37" s="229">
        <f t="shared" si="0"/>
        <v>27956</v>
      </c>
    </row>
    <row r="38" spans="1:8" s="50" customFormat="1" ht="18.75" customHeight="1">
      <c r="A38" s="1036">
        <v>2011</v>
      </c>
      <c r="B38" s="991" t="s">
        <v>165</v>
      </c>
      <c r="C38" s="992"/>
      <c r="D38" s="231">
        <v>37063</v>
      </c>
      <c r="E38" s="102">
        <v>263</v>
      </c>
      <c r="F38" s="103">
        <v>17840</v>
      </c>
      <c r="G38" s="230">
        <v>9850</v>
      </c>
      <c r="H38" s="235">
        <f t="shared" si="0"/>
        <v>27953</v>
      </c>
    </row>
    <row r="39" spans="1:8" s="50" customFormat="1" ht="18.75" customHeight="1">
      <c r="A39" s="1037"/>
      <c r="B39" s="1012" t="s">
        <v>166</v>
      </c>
      <c r="C39" s="1013"/>
      <c r="D39" s="154">
        <v>37118</v>
      </c>
      <c r="E39" s="104">
        <v>263</v>
      </c>
      <c r="F39" s="105">
        <v>17837</v>
      </c>
      <c r="G39" s="155">
        <v>9846</v>
      </c>
      <c r="H39" s="156">
        <f t="shared" si="0"/>
        <v>27946</v>
      </c>
    </row>
    <row r="40" spans="1:8" s="50" customFormat="1" ht="18.75" customHeight="1">
      <c r="A40" s="1037"/>
      <c r="B40" s="984" t="s">
        <v>167</v>
      </c>
      <c r="C40" s="985"/>
      <c r="D40" s="154">
        <v>37070</v>
      </c>
      <c r="E40" s="104">
        <v>270</v>
      </c>
      <c r="F40" s="105">
        <v>18045</v>
      </c>
      <c r="G40" s="155">
        <v>10132</v>
      </c>
      <c r="H40" s="156">
        <f t="shared" si="0"/>
        <v>28447</v>
      </c>
    </row>
    <row r="41" spans="1:8" s="50" customFormat="1" ht="18.75" customHeight="1">
      <c r="A41" s="1037"/>
      <c r="B41" s="984" t="s">
        <v>168</v>
      </c>
      <c r="C41" s="985"/>
      <c r="D41" s="154">
        <v>36762</v>
      </c>
      <c r="E41" s="104">
        <v>271</v>
      </c>
      <c r="F41" s="105">
        <v>18218</v>
      </c>
      <c r="G41" s="155">
        <v>10251</v>
      </c>
      <c r="H41" s="156">
        <f aca="true" t="shared" si="1" ref="H41:H85">+E41+F41+G41</f>
        <v>28740</v>
      </c>
    </row>
    <row r="42" spans="1:8" s="50" customFormat="1" ht="18.75" customHeight="1">
      <c r="A42" s="1037"/>
      <c r="B42" s="984" t="s">
        <v>27</v>
      </c>
      <c r="C42" s="985"/>
      <c r="D42" s="154">
        <v>36145</v>
      </c>
      <c r="E42" s="104">
        <v>273</v>
      </c>
      <c r="F42" s="105">
        <v>18326</v>
      </c>
      <c r="G42" s="155">
        <v>10319</v>
      </c>
      <c r="H42" s="156">
        <f t="shared" si="1"/>
        <v>28918</v>
      </c>
    </row>
    <row r="43" spans="1:8" s="50" customFormat="1" ht="18.75" customHeight="1">
      <c r="A43" s="1037"/>
      <c r="B43" s="984" t="s">
        <v>29</v>
      </c>
      <c r="C43" s="985"/>
      <c r="D43" s="154">
        <v>36243</v>
      </c>
      <c r="E43" s="104">
        <v>271</v>
      </c>
      <c r="F43" s="105">
        <v>18338</v>
      </c>
      <c r="G43" s="155">
        <v>10395</v>
      </c>
      <c r="H43" s="156">
        <f t="shared" si="1"/>
        <v>29004</v>
      </c>
    </row>
    <row r="44" spans="1:8" s="50" customFormat="1" ht="18.75" customHeight="1">
      <c r="A44" s="1037"/>
      <c r="B44" s="984" t="s">
        <v>30</v>
      </c>
      <c r="C44" s="985"/>
      <c r="D44" s="154">
        <v>35826</v>
      </c>
      <c r="E44" s="104">
        <v>273</v>
      </c>
      <c r="F44" s="105">
        <v>18461</v>
      </c>
      <c r="G44" s="155">
        <v>10482</v>
      </c>
      <c r="H44" s="156">
        <f t="shared" si="1"/>
        <v>29216</v>
      </c>
    </row>
    <row r="45" spans="1:8" s="50" customFormat="1" ht="18.75" customHeight="1">
      <c r="A45" s="1037"/>
      <c r="B45" s="984" t="s">
        <v>31</v>
      </c>
      <c r="C45" s="985"/>
      <c r="D45" s="154">
        <v>35862</v>
      </c>
      <c r="E45" s="104">
        <v>271</v>
      </c>
      <c r="F45" s="105">
        <v>18662</v>
      </c>
      <c r="G45" s="155">
        <v>10615</v>
      </c>
      <c r="H45" s="156">
        <f t="shared" si="1"/>
        <v>29548</v>
      </c>
    </row>
    <row r="46" spans="1:8" s="50" customFormat="1" ht="18.75" customHeight="1">
      <c r="A46" s="1037"/>
      <c r="B46" s="984" t="s">
        <v>32</v>
      </c>
      <c r="C46" s="985"/>
      <c r="D46" s="154">
        <v>35425</v>
      </c>
      <c r="E46" s="312">
        <v>272</v>
      </c>
      <c r="F46" s="311">
        <v>18858</v>
      </c>
      <c r="G46" s="155">
        <v>10535</v>
      </c>
      <c r="H46" s="156">
        <f t="shared" si="1"/>
        <v>29665</v>
      </c>
    </row>
    <row r="47" spans="1:8" s="50" customFormat="1" ht="18.75" customHeight="1">
      <c r="A47" s="1037"/>
      <c r="B47" s="984" t="s">
        <v>43</v>
      </c>
      <c r="C47" s="985"/>
      <c r="D47" s="154">
        <v>35489</v>
      </c>
      <c r="E47" s="312">
        <v>270</v>
      </c>
      <c r="F47" s="311">
        <v>18936</v>
      </c>
      <c r="G47" s="155">
        <v>10608</v>
      </c>
      <c r="H47" s="156">
        <f t="shared" si="1"/>
        <v>29814</v>
      </c>
    </row>
    <row r="48" spans="1:8" s="50" customFormat="1" ht="18.75" customHeight="1">
      <c r="A48" s="1037"/>
      <c r="B48" s="984" t="s">
        <v>49</v>
      </c>
      <c r="C48" s="985"/>
      <c r="D48" s="154">
        <v>35789</v>
      </c>
      <c r="E48" s="392">
        <v>265</v>
      </c>
      <c r="F48" s="355">
        <v>19012</v>
      </c>
      <c r="G48" s="155">
        <v>10724</v>
      </c>
      <c r="H48" s="156">
        <f t="shared" si="1"/>
        <v>30001</v>
      </c>
    </row>
    <row r="49" spans="1:8" s="50" customFormat="1" ht="18.75" customHeight="1" thickBot="1">
      <c r="A49" s="1038"/>
      <c r="B49" s="1000" t="s">
        <v>201</v>
      </c>
      <c r="C49" s="1001"/>
      <c r="D49" s="228">
        <v>35621</v>
      </c>
      <c r="E49" s="406">
        <v>268</v>
      </c>
      <c r="F49" s="407">
        <v>19083</v>
      </c>
      <c r="G49" s="408">
        <v>10878</v>
      </c>
      <c r="H49" s="229">
        <f t="shared" si="1"/>
        <v>30229</v>
      </c>
    </row>
    <row r="50" spans="1:8" s="50" customFormat="1" ht="18.75" customHeight="1">
      <c r="A50" s="1039">
        <v>2012</v>
      </c>
      <c r="B50" s="991" t="s">
        <v>165</v>
      </c>
      <c r="C50" s="992"/>
      <c r="D50" s="450">
        <v>35686</v>
      </c>
      <c r="E50" s="470">
        <v>269</v>
      </c>
      <c r="F50" s="393">
        <v>19259</v>
      </c>
      <c r="G50" s="394">
        <v>10839</v>
      </c>
      <c r="H50" s="235">
        <f t="shared" si="1"/>
        <v>30367</v>
      </c>
    </row>
    <row r="51" spans="1:8" s="50" customFormat="1" ht="18.75" customHeight="1">
      <c r="A51" s="1040"/>
      <c r="B51" s="984" t="s">
        <v>166</v>
      </c>
      <c r="C51" s="985"/>
      <c r="D51" s="451">
        <v>35856</v>
      </c>
      <c r="E51" s="471">
        <v>270</v>
      </c>
      <c r="F51" s="391">
        <v>19322</v>
      </c>
      <c r="G51" s="395">
        <v>10848</v>
      </c>
      <c r="H51" s="156">
        <f t="shared" si="1"/>
        <v>30440</v>
      </c>
    </row>
    <row r="52" spans="1:8" s="50" customFormat="1" ht="18.75" customHeight="1">
      <c r="A52" s="1040"/>
      <c r="B52" s="984" t="s">
        <v>167</v>
      </c>
      <c r="C52" s="985"/>
      <c r="D52" s="452">
        <v>35800</v>
      </c>
      <c r="E52" s="471">
        <v>278</v>
      </c>
      <c r="F52" s="391">
        <v>19400</v>
      </c>
      <c r="G52" s="395">
        <v>11043</v>
      </c>
      <c r="H52" s="156">
        <f t="shared" si="1"/>
        <v>30721</v>
      </c>
    </row>
    <row r="53" spans="1:8" s="50" customFormat="1" ht="18.75" customHeight="1">
      <c r="A53" s="1040"/>
      <c r="B53" s="984" t="s">
        <v>168</v>
      </c>
      <c r="C53" s="985"/>
      <c r="D53" s="409">
        <v>35536</v>
      </c>
      <c r="E53" s="312">
        <v>268</v>
      </c>
      <c r="F53" s="311">
        <v>19412</v>
      </c>
      <c r="G53" s="390">
        <v>11056</v>
      </c>
      <c r="H53" s="156">
        <f t="shared" si="1"/>
        <v>30736</v>
      </c>
    </row>
    <row r="54" spans="1:8" s="50" customFormat="1" ht="18.75" customHeight="1">
      <c r="A54" s="1040"/>
      <c r="B54" s="984" t="s">
        <v>27</v>
      </c>
      <c r="C54" s="985"/>
      <c r="D54" s="453">
        <v>35330</v>
      </c>
      <c r="E54" s="312">
        <v>271</v>
      </c>
      <c r="F54" s="311">
        <v>19427</v>
      </c>
      <c r="G54" s="390">
        <v>11187</v>
      </c>
      <c r="H54" s="156">
        <f t="shared" si="1"/>
        <v>30885</v>
      </c>
    </row>
    <row r="55" spans="1:8" s="50" customFormat="1" ht="18.75" customHeight="1">
      <c r="A55" s="1040"/>
      <c r="B55" s="984" t="s">
        <v>29</v>
      </c>
      <c r="C55" s="985"/>
      <c r="D55" s="453">
        <v>35827</v>
      </c>
      <c r="E55" s="312">
        <v>270</v>
      </c>
      <c r="F55" s="311">
        <v>19432</v>
      </c>
      <c r="G55" s="390">
        <v>11269</v>
      </c>
      <c r="H55" s="156">
        <f t="shared" si="1"/>
        <v>30971</v>
      </c>
    </row>
    <row r="56" spans="1:8" s="50" customFormat="1" ht="18.75" customHeight="1">
      <c r="A56" s="1040"/>
      <c r="B56" s="984" t="s">
        <v>30</v>
      </c>
      <c r="C56" s="985"/>
      <c r="D56" s="453">
        <v>35825</v>
      </c>
      <c r="E56" s="312">
        <v>277</v>
      </c>
      <c r="F56" s="311">
        <v>19558</v>
      </c>
      <c r="G56" s="390">
        <v>11284</v>
      </c>
      <c r="H56" s="156">
        <f t="shared" si="1"/>
        <v>31119</v>
      </c>
    </row>
    <row r="57" spans="1:8" s="50" customFormat="1" ht="18.75" customHeight="1">
      <c r="A57" s="1040"/>
      <c r="B57" s="984" t="s">
        <v>31</v>
      </c>
      <c r="C57" s="985"/>
      <c r="D57" s="453">
        <v>35601</v>
      </c>
      <c r="E57" s="312">
        <v>284</v>
      </c>
      <c r="F57" s="311">
        <v>19663</v>
      </c>
      <c r="G57" s="390">
        <v>11168</v>
      </c>
      <c r="H57" s="156">
        <f t="shared" si="1"/>
        <v>31115</v>
      </c>
    </row>
    <row r="58" spans="1:8" s="50" customFormat="1" ht="18.75" customHeight="1">
      <c r="A58" s="1040"/>
      <c r="B58" s="984" t="s">
        <v>32</v>
      </c>
      <c r="C58" s="985"/>
      <c r="D58" s="453">
        <v>30333</v>
      </c>
      <c r="E58" s="312">
        <v>278</v>
      </c>
      <c r="F58" s="311">
        <v>19683</v>
      </c>
      <c r="G58" s="390">
        <v>11249</v>
      </c>
      <c r="H58" s="156">
        <f t="shared" si="1"/>
        <v>31210</v>
      </c>
    </row>
    <row r="59" spans="1:8" s="50" customFormat="1" ht="18.75" customHeight="1">
      <c r="A59" s="1040"/>
      <c r="B59" s="984" t="s">
        <v>43</v>
      </c>
      <c r="C59" s="985"/>
      <c r="D59" s="453">
        <v>35749</v>
      </c>
      <c r="E59" s="312">
        <v>279</v>
      </c>
      <c r="F59" s="311">
        <v>19727</v>
      </c>
      <c r="G59" s="390">
        <v>11036</v>
      </c>
      <c r="H59" s="156">
        <f t="shared" si="1"/>
        <v>31042</v>
      </c>
    </row>
    <row r="60" spans="1:8" s="50" customFormat="1" ht="18.75" customHeight="1">
      <c r="A60" s="1040"/>
      <c r="B60" s="984" t="s">
        <v>49</v>
      </c>
      <c r="C60" s="985"/>
      <c r="D60" s="453">
        <v>35917</v>
      </c>
      <c r="E60" s="312">
        <v>275</v>
      </c>
      <c r="F60" s="311">
        <v>19750</v>
      </c>
      <c r="G60" s="390">
        <v>11138</v>
      </c>
      <c r="H60" s="156">
        <f t="shared" si="1"/>
        <v>31163</v>
      </c>
    </row>
    <row r="61" spans="1:8" s="50" customFormat="1" ht="18.75" customHeight="1" thickBot="1">
      <c r="A61" s="1040"/>
      <c r="B61" s="1000" t="s">
        <v>201</v>
      </c>
      <c r="C61" s="1001"/>
      <c r="D61" s="477">
        <v>35293</v>
      </c>
      <c r="E61" s="478">
        <v>273</v>
      </c>
      <c r="F61" s="475">
        <v>19737</v>
      </c>
      <c r="G61" s="476">
        <v>11464</v>
      </c>
      <c r="H61" s="229">
        <f t="shared" si="1"/>
        <v>31474</v>
      </c>
    </row>
    <row r="62" spans="1:8" s="50" customFormat="1" ht="18.75" customHeight="1">
      <c r="A62" s="1036">
        <v>2013</v>
      </c>
      <c r="B62" s="991" t="s">
        <v>165</v>
      </c>
      <c r="C62" s="992"/>
      <c r="D62" s="231">
        <v>35232</v>
      </c>
      <c r="E62" s="102">
        <v>257</v>
      </c>
      <c r="F62" s="103">
        <v>19655</v>
      </c>
      <c r="G62" s="230">
        <v>10513</v>
      </c>
      <c r="H62" s="235">
        <f t="shared" si="1"/>
        <v>30425</v>
      </c>
    </row>
    <row r="63" spans="1:8" s="50" customFormat="1" ht="18.75" customHeight="1">
      <c r="A63" s="1037"/>
      <c r="B63" s="1012" t="s">
        <v>166</v>
      </c>
      <c r="C63" s="1013"/>
      <c r="D63" s="154">
        <v>35313.154707078604</v>
      </c>
      <c r="E63" s="104">
        <v>258</v>
      </c>
      <c r="F63" s="105">
        <v>19682</v>
      </c>
      <c r="G63" s="155">
        <v>10529</v>
      </c>
      <c r="H63" s="156">
        <f t="shared" si="1"/>
        <v>30469</v>
      </c>
    </row>
    <row r="64" spans="1:8" s="50" customFormat="1" ht="18.75" customHeight="1">
      <c r="A64" s="1037"/>
      <c r="B64" s="984" t="s">
        <v>167</v>
      </c>
      <c r="C64" s="985"/>
      <c r="D64" s="154">
        <v>35297</v>
      </c>
      <c r="E64" s="104">
        <v>257</v>
      </c>
      <c r="F64" s="105">
        <v>19720</v>
      </c>
      <c r="G64" s="155">
        <v>10533</v>
      </c>
      <c r="H64" s="156">
        <f t="shared" si="1"/>
        <v>30510</v>
      </c>
    </row>
    <row r="65" spans="1:8" s="50" customFormat="1" ht="18.75" customHeight="1">
      <c r="A65" s="1037"/>
      <c r="B65" s="984" t="s">
        <v>168</v>
      </c>
      <c r="C65" s="985"/>
      <c r="D65" s="154">
        <v>35350</v>
      </c>
      <c r="E65" s="104">
        <v>263</v>
      </c>
      <c r="F65" s="105">
        <v>19823</v>
      </c>
      <c r="G65" s="155">
        <v>10553</v>
      </c>
      <c r="H65" s="156">
        <f t="shared" si="1"/>
        <v>30639</v>
      </c>
    </row>
    <row r="66" spans="1:8" s="50" customFormat="1" ht="18.75" customHeight="1">
      <c r="A66" s="1037"/>
      <c r="B66" s="984" t="s">
        <v>27</v>
      </c>
      <c r="C66" s="985"/>
      <c r="D66" s="154">
        <v>35389</v>
      </c>
      <c r="E66" s="104">
        <v>260</v>
      </c>
      <c r="F66" s="105">
        <v>19815</v>
      </c>
      <c r="G66" s="155">
        <v>10522</v>
      </c>
      <c r="H66" s="156">
        <f t="shared" si="1"/>
        <v>30597</v>
      </c>
    </row>
    <row r="67" spans="1:8" s="50" customFormat="1" ht="18.75" customHeight="1">
      <c r="A67" s="1037"/>
      <c r="B67" s="984" t="s">
        <v>29</v>
      </c>
      <c r="C67" s="985"/>
      <c r="D67" s="154">
        <v>35824</v>
      </c>
      <c r="E67" s="104">
        <v>260</v>
      </c>
      <c r="F67" s="105">
        <v>19864</v>
      </c>
      <c r="G67" s="155">
        <v>10597</v>
      </c>
      <c r="H67" s="156">
        <f t="shared" si="1"/>
        <v>30721</v>
      </c>
    </row>
    <row r="68" spans="1:8" s="50" customFormat="1" ht="18.75" customHeight="1">
      <c r="A68" s="1037"/>
      <c r="B68" s="984" t="s">
        <v>30</v>
      </c>
      <c r="C68" s="985"/>
      <c r="D68" s="154">
        <v>35802</v>
      </c>
      <c r="E68" s="104">
        <v>259</v>
      </c>
      <c r="F68" s="105">
        <v>20003</v>
      </c>
      <c r="G68" s="155">
        <v>10672</v>
      </c>
      <c r="H68" s="156">
        <f t="shared" si="1"/>
        <v>30934</v>
      </c>
    </row>
    <row r="69" spans="1:8" s="50" customFormat="1" ht="18.75" customHeight="1">
      <c r="A69" s="1037"/>
      <c r="B69" s="984" t="s">
        <v>31</v>
      </c>
      <c r="C69" s="985"/>
      <c r="D69" s="154">
        <v>35405</v>
      </c>
      <c r="E69" s="104">
        <v>258</v>
      </c>
      <c r="F69" s="105">
        <v>20010</v>
      </c>
      <c r="G69" s="155">
        <v>10603</v>
      </c>
      <c r="H69" s="156">
        <f t="shared" si="1"/>
        <v>30871</v>
      </c>
    </row>
    <row r="70" spans="1:8" s="50" customFormat="1" ht="18.75" customHeight="1">
      <c r="A70" s="1037"/>
      <c r="B70" s="984" t="s">
        <v>32</v>
      </c>
      <c r="C70" s="985"/>
      <c r="D70" s="154">
        <v>35020</v>
      </c>
      <c r="E70" s="312">
        <v>257</v>
      </c>
      <c r="F70" s="311">
        <v>20017</v>
      </c>
      <c r="G70" s="155">
        <v>10609</v>
      </c>
      <c r="H70" s="156">
        <f t="shared" si="1"/>
        <v>30883</v>
      </c>
    </row>
    <row r="71" spans="1:8" s="50" customFormat="1" ht="18.75" customHeight="1">
      <c r="A71" s="1037"/>
      <c r="B71" s="984" t="s">
        <v>43</v>
      </c>
      <c r="C71" s="985"/>
      <c r="D71" s="154">
        <v>34672</v>
      </c>
      <c r="E71" s="312">
        <v>253</v>
      </c>
      <c r="F71" s="311">
        <v>20027</v>
      </c>
      <c r="G71" s="155">
        <v>10583</v>
      </c>
      <c r="H71" s="156">
        <f t="shared" si="1"/>
        <v>30863</v>
      </c>
    </row>
    <row r="72" spans="1:8" s="50" customFormat="1" ht="18.75" customHeight="1">
      <c r="A72" s="1037"/>
      <c r="B72" s="984" t="s">
        <v>49</v>
      </c>
      <c r="C72" s="985"/>
      <c r="D72" s="154">
        <v>34026</v>
      </c>
      <c r="E72" s="392">
        <v>256</v>
      </c>
      <c r="F72" s="355">
        <v>20115</v>
      </c>
      <c r="G72" s="155">
        <v>10598</v>
      </c>
      <c r="H72" s="156">
        <f t="shared" si="1"/>
        <v>30969</v>
      </c>
    </row>
    <row r="73" spans="1:8" s="50" customFormat="1" ht="18.75" customHeight="1" thickBot="1">
      <c r="A73" s="1038"/>
      <c r="B73" s="1000" t="s">
        <v>201</v>
      </c>
      <c r="C73" s="1001"/>
      <c r="D73" s="228">
        <v>33503</v>
      </c>
      <c r="E73" s="406">
        <v>257</v>
      </c>
      <c r="F73" s="407">
        <v>20130</v>
      </c>
      <c r="G73" s="408">
        <v>10671</v>
      </c>
      <c r="H73" s="229">
        <f t="shared" si="1"/>
        <v>31058</v>
      </c>
    </row>
    <row r="74" spans="1:8" s="50" customFormat="1" ht="18.75" customHeight="1">
      <c r="A74" s="1039">
        <v>2014</v>
      </c>
      <c r="B74" s="991" t="s">
        <v>165</v>
      </c>
      <c r="C74" s="992"/>
      <c r="D74" s="450">
        <v>31714</v>
      </c>
      <c r="E74" s="470">
        <v>257</v>
      </c>
      <c r="F74" s="393">
        <v>20128</v>
      </c>
      <c r="G74" s="394">
        <v>10644</v>
      </c>
      <c r="H74" s="235">
        <f t="shared" si="1"/>
        <v>31029</v>
      </c>
    </row>
    <row r="75" spans="1:8" s="50" customFormat="1" ht="18.75" customHeight="1">
      <c r="A75" s="1040"/>
      <c r="B75" s="984" t="s">
        <v>166</v>
      </c>
      <c r="C75" s="985"/>
      <c r="D75" s="451">
        <v>33189</v>
      </c>
      <c r="E75" s="471">
        <v>258</v>
      </c>
      <c r="F75" s="391">
        <v>20204</v>
      </c>
      <c r="G75" s="395">
        <v>10705</v>
      </c>
      <c r="H75" s="156">
        <f t="shared" si="1"/>
        <v>31167</v>
      </c>
    </row>
    <row r="76" spans="1:8" s="50" customFormat="1" ht="18.75" customHeight="1">
      <c r="A76" s="1040"/>
      <c r="B76" s="984" t="s">
        <v>167</v>
      </c>
      <c r="C76" s="985"/>
      <c r="D76" s="452">
        <v>33238</v>
      </c>
      <c r="E76" s="471">
        <v>256</v>
      </c>
      <c r="F76" s="391">
        <v>20195</v>
      </c>
      <c r="G76" s="395">
        <v>10675</v>
      </c>
      <c r="H76" s="156">
        <f t="shared" si="1"/>
        <v>31126</v>
      </c>
    </row>
    <row r="77" spans="1:8" s="50" customFormat="1" ht="18.75" customHeight="1">
      <c r="A77" s="1040"/>
      <c r="B77" s="984" t="s">
        <v>168</v>
      </c>
      <c r="C77" s="985"/>
      <c r="D77" s="409">
        <v>32613</v>
      </c>
      <c r="E77" s="312">
        <v>257</v>
      </c>
      <c r="F77" s="311">
        <v>20235</v>
      </c>
      <c r="G77" s="390">
        <v>10681</v>
      </c>
      <c r="H77" s="156">
        <f t="shared" si="1"/>
        <v>31173</v>
      </c>
    </row>
    <row r="78" spans="1:8" s="50" customFormat="1" ht="18.75" customHeight="1">
      <c r="A78" s="1040"/>
      <c r="B78" s="984" t="s">
        <v>27</v>
      </c>
      <c r="C78" s="985"/>
      <c r="D78" s="453">
        <v>32631</v>
      </c>
      <c r="E78" s="312">
        <v>256</v>
      </c>
      <c r="F78" s="311">
        <v>20251</v>
      </c>
      <c r="G78" s="390">
        <v>10882</v>
      </c>
      <c r="H78" s="156">
        <f t="shared" si="1"/>
        <v>31389</v>
      </c>
    </row>
    <row r="79" spans="1:8" s="50" customFormat="1" ht="18.75" customHeight="1">
      <c r="A79" s="1040"/>
      <c r="B79" s="984" t="s">
        <v>29</v>
      </c>
      <c r="C79" s="985"/>
      <c r="D79" s="453">
        <v>32642</v>
      </c>
      <c r="E79" s="312">
        <v>255</v>
      </c>
      <c r="F79" s="311">
        <v>20267</v>
      </c>
      <c r="G79" s="390">
        <v>10769</v>
      </c>
      <c r="H79" s="156">
        <f t="shared" si="1"/>
        <v>31291</v>
      </c>
    </row>
    <row r="80" spans="1:8" s="50" customFormat="1" ht="18.75" customHeight="1">
      <c r="A80" s="1040"/>
      <c r="B80" s="984" t="s">
        <v>30</v>
      </c>
      <c r="C80" s="985"/>
      <c r="D80" s="453">
        <v>33206</v>
      </c>
      <c r="E80" s="312">
        <v>254</v>
      </c>
      <c r="F80" s="311">
        <v>20286</v>
      </c>
      <c r="G80" s="390">
        <v>10747</v>
      </c>
      <c r="H80" s="156">
        <f t="shared" si="1"/>
        <v>31287</v>
      </c>
    </row>
    <row r="81" spans="1:8" s="50" customFormat="1" ht="18.75" customHeight="1">
      <c r="A81" s="1040"/>
      <c r="B81" s="984" t="s">
        <v>31</v>
      </c>
      <c r="C81" s="985"/>
      <c r="D81" s="453">
        <v>33113</v>
      </c>
      <c r="E81" s="312">
        <v>255</v>
      </c>
      <c r="F81" s="311">
        <v>20296</v>
      </c>
      <c r="G81" s="390">
        <v>10738</v>
      </c>
      <c r="H81" s="156">
        <f t="shared" si="1"/>
        <v>31289</v>
      </c>
    </row>
    <row r="82" spans="1:8" s="50" customFormat="1" ht="18.75" customHeight="1">
      <c r="A82" s="1040"/>
      <c r="B82" s="984" t="s">
        <v>32</v>
      </c>
      <c r="C82" s="985"/>
      <c r="D82" s="453">
        <v>33031</v>
      </c>
      <c r="E82" s="312">
        <v>252</v>
      </c>
      <c r="F82" s="311">
        <v>20303</v>
      </c>
      <c r="G82" s="390">
        <v>10773</v>
      </c>
      <c r="H82" s="156">
        <f t="shared" si="1"/>
        <v>31328</v>
      </c>
    </row>
    <row r="83" spans="1:8" s="50" customFormat="1" ht="18.75" customHeight="1">
      <c r="A83" s="1040"/>
      <c r="B83" s="984" t="s">
        <v>43</v>
      </c>
      <c r="C83" s="985"/>
      <c r="D83" s="453">
        <v>33326</v>
      </c>
      <c r="E83" s="312">
        <v>252</v>
      </c>
      <c r="F83" s="311">
        <v>20320</v>
      </c>
      <c r="G83" s="390">
        <v>10809</v>
      </c>
      <c r="H83" s="156">
        <f t="shared" si="1"/>
        <v>31381</v>
      </c>
    </row>
    <row r="84" spans="1:8" s="50" customFormat="1" ht="18.75" customHeight="1">
      <c r="A84" s="1040"/>
      <c r="B84" s="984" t="s">
        <v>49</v>
      </c>
      <c r="C84" s="985"/>
      <c r="D84" s="453">
        <v>32916</v>
      </c>
      <c r="E84" s="312">
        <v>250</v>
      </c>
      <c r="F84" s="311">
        <v>20346</v>
      </c>
      <c r="G84" s="390">
        <v>10840</v>
      </c>
      <c r="H84" s="156">
        <f t="shared" si="1"/>
        <v>31436</v>
      </c>
    </row>
    <row r="85" spans="1:8" s="50" customFormat="1" ht="18.75" customHeight="1" thickBot="1">
      <c r="A85" s="1040"/>
      <c r="B85" s="1000" t="s">
        <v>201</v>
      </c>
      <c r="C85" s="1001"/>
      <c r="D85" s="477">
        <v>32415</v>
      </c>
      <c r="E85" s="478">
        <v>251</v>
      </c>
      <c r="F85" s="475">
        <v>20341</v>
      </c>
      <c r="G85" s="476">
        <v>10817</v>
      </c>
      <c r="H85" s="229">
        <f t="shared" si="1"/>
        <v>31409</v>
      </c>
    </row>
    <row r="86" spans="1:8" s="50" customFormat="1" ht="18.75" customHeight="1">
      <c r="A86" s="1036">
        <v>2015</v>
      </c>
      <c r="B86" s="991" t="s">
        <v>165</v>
      </c>
      <c r="C86" s="992"/>
      <c r="D86" s="231">
        <v>32756</v>
      </c>
      <c r="E86" s="102">
        <v>249</v>
      </c>
      <c r="F86" s="103">
        <v>20379</v>
      </c>
      <c r="G86" s="230">
        <v>10835</v>
      </c>
      <c r="H86" s="235">
        <f aca="true" t="shared" si="2" ref="H86:H97">+E86+F86+G86</f>
        <v>31463</v>
      </c>
    </row>
    <row r="87" spans="1:8" s="50" customFormat="1" ht="18.75" customHeight="1">
      <c r="A87" s="1037"/>
      <c r="B87" s="1012" t="s">
        <v>166</v>
      </c>
      <c r="C87" s="1013"/>
      <c r="D87" s="154">
        <v>33895</v>
      </c>
      <c r="E87" s="104">
        <v>248</v>
      </c>
      <c r="F87" s="105">
        <v>20454</v>
      </c>
      <c r="G87" s="155">
        <v>10844</v>
      </c>
      <c r="H87" s="156">
        <f t="shared" si="2"/>
        <v>31546</v>
      </c>
    </row>
    <row r="88" spans="1:8" s="50" customFormat="1" ht="18.75" customHeight="1">
      <c r="A88" s="1037"/>
      <c r="B88" s="984" t="s">
        <v>167</v>
      </c>
      <c r="C88" s="985"/>
      <c r="D88" s="154">
        <v>33828</v>
      </c>
      <c r="E88" s="104">
        <v>248</v>
      </c>
      <c r="F88" s="105">
        <v>20561</v>
      </c>
      <c r="G88" s="155">
        <v>10879</v>
      </c>
      <c r="H88" s="156">
        <f t="shared" si="2"/>
        <v>31688</v>
      </c>
    </row>
    <row r="89" spans="1:8" s="50" customFormat="1" ht="18.75" customHeight="1">
      <c r="A89" s="1037"/>
      <c r="B89" s="984" t="s">
        <v>168</v>
      </c>
      <c r="C89" s="985"/>
      <c r="D89" s="154">
        <v>31906</v>
      </c>
      <c r="E89" s="104">
        <v>248</v>
      </c>
      <c r="F89" s="105">
        <v>20545</v>
      </c>
      <c r="G89" s="155">
        <v>10900</v>
      </c>
      <c r="H89" s="156">
        <f t="shared" si="2"/>
        <v>31693</v>
      </c>
    </row>
    <row r="90" spans="1:8" s="50" customFormat="1" ht="18.75" customHeight="1">
      <c r="A90" s="1037"/>
      <c r="B90" s="984" t="s">
        <v>27</v>
      </c>
      <c r="C90" s="985"/>
      <c r="D90" s="154">
        <v>33683</v>
      </c>
      <c r="E90" s="104">
        <v>252</v>
      </c>
      <c r="F90" s="105">
        <v>20604</v>
      </c>
      <c r="G90" s="155">
        <v>10970</v>
      </c>
      <c r="H90" s="156">
        <f t="shared" si="2"/>
        <v>31826</v>
      </c>
    </row>
    <row r="91" spans="1:8" s="50" customFormat="1" ht="18.75" customHeight="1">
      <c r="A91" s="1037"/>
      <c r="B91" s="984" t="s">
        <v>29</v>
      </c>
      <c r="C91" s="985"/>
      <c r="D91" s="154">
        <v>32208</v>
      </c>
      <c r="E91" s="104">
        <v>259</v>
      </c>
      <c r="F91" s="105">
        <v>20587</v>
      </c>
      <c r="G91" s="155">
        <v>10989</v>
      </c>
      <c r="H91" s="156">
        <f t="shared" si="2"/>
        <v>31835</v>
      </c>
    </row>
    <row r="92" spans="1:8" s="50" customFormat="1" ht="18.75" customHeight="1">
      <c r="A92" s="1037"/>
      <c r="B92" s="984" t="s">
        <v>30</v>
      </c>
      <c r="C92" s="985"/>
      <c r="D92" s="453">
        <v>33211</v>
      </c>
      <c r="E92" s="312">
        <v>261</v>
      </c>
      <c r="F92" s="311">
        <v>20617</v>
      </c>
      <c r="G92" s="390">
        <v>10960</v>
      </c>
      <c r="H92" s="156">
        <f t="shared" si="2"/>
        <v>31838</v>
      </c>
    </row>
    <row r="93" spans="1:8" s="50" customFormat="1" ht="18.75" customHeight="1">
      <c r="A93" s="1037"/>
      <c r="B93" s="984" t="s">
        <v>31</v>
      </c>
      <c r="C93" s="985"/>
      <c r="D93" s="453">
        <v>33307</v>
      </c>
      <c r="E93" s="312">
        <v>263</v>
      </c>
      <c r="F93" s="311">
        <v>20594</v>
      </c>
      <c r="G93" s="390">
        <v>10981</v>
      </c>
      <c r="H93" s="156">
        <f t="shared" si="2"/>
        <v>31838</v>
      </c>
    </row>
    <row r="94" spans="1:8" s="50" customFormat="1" ht="18.75" customHeight="1">
      <c r="A94" s="1037"/>
      <c r="B94" s="984" t="s">
        <v>32</v>
      </c>
      <c r="C94" s="985"/>
      <c r="D94" s="453">
        <v>33382</v>
      </c>
      <c r="E94" s="312">
        <v>263</v>
      </c>
      <c r="F94" s="311">
        <v>20575</v>
      </c>
      <c r="G94" s="390">
        <v>11049</v>
      </c>
      <c r="H94" s="156">
        <f t="shared" si="2"/>
        <v>31887</v>
      </c>
    </row>
    <row r="95" spans="1:8" s="50" customFormat="1" ht="18.75" customHeight="1">
      <c r="A95" s="1037"/>
      <c r="B95" s="984" t="s">
        <v>43</v>
      </c>
      <c r="C95" s="985"/>
      <c r="D95" s="453">
        <v>33282</v>
      </c>
      <c r="E95" s="312">
        <v>263</v>
      </c>
      <c r="F95" s="311">
        <v>20591</v>
      </c>
      <c r="G95" s="390">
        <v>11039</v>
      </c>
      <c r="H95" s="156">
        <f t="shared" si="2"/>
        <v>31893</v>
      </c>
    </row>
    <row r="96" spans="1:8" s="50" customFormat="1" ht="18.75" customHeight="1">
      <c r="A96" s="1037"/>
      <c r="B96" s="984" t="s">
        <v>49</v>
      </c>
      <c r="C96" s="985"/>
      <c r="D96" s="453">
        <v>33292</v>
      </c>
      <c r="E96" s="312">
        <v>269</v>
      </c>
      <c r="F96" s="311">
        <v>20578</v>
      </c>
      <c r="G96" s="390">
        <v>11081</v>
      </c>
      <c r="H96" s="156">
        <f t="shared" si="2"/>
        <v>31928</v>
      </c>
    </row>
    <row r="97" spans="1:8" s="50" customFormat="1" ht="18.75" customHeight="1" thickBot="1">
      <c r="A97" s="1038"/>
      <c r="B97" s="986" t="s">
        <v>201</v>
      </c>
      <c r="C97" s="987"/>
      <c r="D97" s="718">
        <v>33343</v>
      </c>
      <c r="E97" s="719">
        <v>267</v>
      </c>
      <c r="F97" s="720">
        <v>20574</v>
      </c>
      <c r="G97" s="721">
        <v>11129</v>
      </c>
      <c r="H97" s="722">
        <f t="shared" si="2"/>
        <v>31970</v>
      </c>
    </row>
    <row r="98" spans="1:8" s="50" customFormat="1" ht="18.75" customHeight="1">
      <c r="A98" s="1036">
        <v>2016</v>
      </c>
      <c r="B98" s="991" t="s">
        <v>165</v>
      </c>
      <c r="C98" s="992"/>
      <c r="D98" s="231">
        <v>32794</v>
      </c>
      <c r="E98" s="102">
        <v>269</v>
      </c>
      <c r="F98" s="103">
        <v>20553</v>
      </c>
      <c r="G98" s="230">
        <v>11145</v>
      </c>
      <c r="H98" s="235">
        <f aca="true" t="shared" si="3" ref="H98:H145">+E98+F98+G98</f>
        <v>31967</v>
      </c>
    </row>
    <row r="99" spans="1:8" s="50" customFormat="1" ht="18.75" customHeight="1">
      <c r="A99" s="1037"/>
      <c r="B99" s="1012" t="s">
        <v>166</v>
      </c>
      <c r="C99" s="1013"/>
      <c r="D99" s="154">
        <v>31826</v>
      </c>
      <c r="E99" s="104">
        <v>271</v>
      </c>
      <c r="F99" s="105">
        <v>20552</v>
      </c>
      <c r="G99" s="155">
        <v>11163</v>
      </c>
      <c r="H99" s="156">
        <f t="shared" si="3"/>
        <v>31986</v>
      </c>
    </row>
    <row r="100" spans="1:8" s="50" customFormat="1" ht="18.75" customHeight="1">
      <c r="A100" s="1037"/>
      <c r="B100" s="984" t="s">
        <v>167</v>
      </c>
      <c r="C100" s="985"/>
      <c r="D100" s="154">
        <v>31591</v>
      </c>
      <c r="E100" s="104">
        <v>270</v>
      </c>
      <c r="F100" s="105">
        <v>20561</v>
      </c>
      <c r="G100" s="155">
        <v>11194</v>
      </c>
      <c r="H100" s="156">
        <f t="shared" si="3"/>
        <v>32025</v>
      </c>
    </row>
    <row r="101" spans="1:8" s="50" customFormat="1" ht="18.75" customHeight="1">
      <c r="A101" s="1037"/>
      <c r="B101" s="984" t="s">
        <v>168</v>
      </c>
      <c r="C101" s="985"/>
      <c r="D101" s="154">
        <v>31467</v>
      </c>
      <c r="E101" s="104">
        <v>272</v>
      </c>
      <c r="F101" s="105">
        <v>20563</v>
      </c>
      <c r="G101" s="155">
        <v>9162</v>
      </c>
      <c r="H101" s="156">
        <f t="shared" si="3"/>
        <v>29997</v>
      </c>
    </row>
    <row r="102" spans="1:8" s="50" customFormat="1" ht="18.75" customHeight="1">
      <c r="A102" s="1037"/>
      <c r="B102" s="984" t="s">
        <v>27</v>
      </c>
      <c r="C102" s="985"/>
      <c r="D102" s="154">
        <v>31595</v>
      </c>
      <c r="E102" s="104">
        <v>272</v>
      </c>
      <c r="F102" s="105">
        <v>20588</v>
      </c>
      <c r="G102" s="155">
        <v>9182</v>
      </c>
      <c r="H102" s="156">
        <f t="shared" si="3"/>
        <v>30042</v>
      </c>
    </row>
    <row r="103" spans="1:8" s="50" customFormat="1" ht="18.75" customHeight="1">
      <c r="A103" s="1037"/>
      <c r="B103" s="984" t="s">
        <v>29</v>
      </c>
      <c r="C103" s="985"/>
      <c r="D103" s="154">
        <v>31636</v>
      </c>
      <c r="E103" s="104">
        <v>270</v>
      </c>
      <c r="F103" s="105">
        <v>20572</v>
      </c>
      <c r="G103" s="155">
        <v>9194</v>
      </c>
      <c r="H103" s="156">
        <f t="shared" si="3"/>
        <v>30036</v>
      </c>
    </row>
    <row r="104" spans="1:8" s="50" customFormat="1" ht="18.75" customHeight="1">
      <c r="A104" s="1037"/>
      <c r="B104" s="984" t="s">
        <v>30</v>
      </c>
      <c r="C104" s="985"/>
      <c r="D104" s="453">
        <v>31786</v>
      </c>
      <c r="E104" s="312">
        <v>269</v>
      </c>
      <c r="F104" s="311">
        <v>20566</v>
      </c>
      <c r="G104" s="390">
        <v>9220</v>
      </c>
      <c r="H104" s="156">
        <f t="shared" si="3"/>
        <v>30055</v>
      </c>
    </row>
    <row r="105" spans="1:8" s="50" customFormat="1" ht="18.75" customHeight="1">
      <c r="A105" s="1037"/>
      <c r="B105" s="984" t="s">
        <v>31</v>
      </c>
      <c r="C105" s="985"/>
      <c r="D105" s="453">
        <v>31994</v>
      </c>
      <c r="E105" s="312">
        <v>273</v>
      </c>
      <c r="F105" s="311">
        <v>20562</v>
      </c>
      <c r="G105" s="390">
        <v>9251</v>
      </c>
      <c r="H105" s="156">
        <f t="shared" si="3"/>
        <v>30086</v>
      </c>
    </row>
    <row r="106" spans="1:8" s="50" customFormat="1" ht="18.75" customHeight="1">
      <c r="A106" s="1037"/>
      <c r="B106" s="984" t="s">
        <v>32</v>
      </c>
      <c r="C106" s="985"/>
      <c r="D106" s="453">
        <v>32103</v>
      </c>
      <c r="E106" s="312">
        <v>272</v>
      </c>
      <c r="F106" s="311">
        <v>20546</v>
      </c>
      <c r="G106" s="390">
        <v>9264</v>
      </c>
      <c r="H106" s="156">
        <f t="shared" si="3"/>
        <v>30082</v>
      </c>
    </row>
    <row r="107" spans="1:8" s="50" customFormat="1" ht="18.75" customHeight="1">
      <c r="A107" s="1037"/>
      <c r="B107" s="984" t="s">
        <v>43</v>
      </c>
      <c r="C107" s="985"/>
      <c r="D107" s="453">
        <v>32214</v>
      </c>
      <c r="E107" s="312">
        <v>272</v>
      </c>
      <c r="F107" s="311">
        <v>20523</v>
      </c>
      <c r="G107" s="390">
        <v>9277</v>
      </c>
      <c r="H107" s="156">
        <f t="shared" si="3"/>
        <v>30072</v>
      </c>
    </row>
    <row r="108" spans="1:8" s="50" customFormat="1" ht="18.75" customHeight="1">
      <c r="A108" s="1037"/>
      <c r="B108" s="984" t="s">
        <v>49</v>
      </c>
      <c r="C108" s="985"/>
      <c r="D108" s="453">
        <v>32330</v>
      </c>
      <c r="E108" s="312">
        <v>274</v>
      </c>
      <c r="F108" s="311">
        <v>20511</v>
      </c>
      <c r="G108" s="390">
        <v>9317</v>
      </c>
      <c r="H108" s="156">
        <f t="shared" si="3"/>
        <v>30102</v>
      </c>
    </row>
    <row r="109" spans="1:8" s="50" customFormat="1" ht="18.75" customHeight="1" thickBot="1">
      <c r="A109" s="1038"/>
      <c r="B109" s="986" t="s">
        <v>201</v>
      </c>
      <c r="C109" s="987"/>
      <c r="D109" s="718">
        <v>32406</v>
      </c>
      <c r="E109" s="719">
        <v>274</v>
      </c>
      <c r="F109" s="720">
        <v>20498</v>
      </c>
      <c r="G109" s="721">
        <v>9353</v>
      </c>
      <c r="H109" s="722">
        <f t="shared" si="3"/>
        <v>30125</v>
      </c>
    </row>
    <row r="110" spans="1:8" s="50" customFormat="1" ht="18.75" customHeight="1">
      <c r="A110" s="1024">
        <v>2017</v>
      </c>
      <c r="B110" s="1027" t="s">
        <v>165</v>
      </c>
      <c r="C110" s="1028"/>
      <c r="D110" s="231">
        <v>29696</v>
      </c>
      <c r="E110" s="102">
        <v>276</v>
      </c>
      <c r="F110" s="103">
        <v>20472</v>
      </c>
      <c r="G110" s="230">
        <v>9394</v>
      </c>
      <c r="H110" s="235">
        <f t="shared" si="3"/>
        <v>30142</v>
      </c>
    </row>
    <row r="111" spans="1:8" s="50" customFormat="1" ht="18.75" customHeight="1">
      <c r="A111" s="1025"/>
      <c r="B111" s="1029" t="s">
        <v>166</v>
      </c>
      <c r="C111" s="1030"/>
      <c r="D111" s="154">
        <v>32361</v>
      </c>
      <c r="E111" s="104">
        <v>276</v>
      </c>
      <c r="F111" s="105">
        <v>20474</v>
      </c>
      <c r="G111" s="155">
        <v>9423</v>
      </c>
      <c r="H111" s="156">
        <f t="shared" si="3"/>
        <v>30173</v>
      </c>
    </row>
    <row r="112" spans="1:8" s="50" customFormat="1" ht="18.75" customHeight="1">
      <c r="A112" s="1025"/>
      <c r="B112" s="1020" t="s">
        <v>167</v>
      </c>
      <c r="C112" s="1021"/>
      <c r="D112" s="154">
        <v>32565</v>
      </c>
      <c r="E112" s="104">
        <v>275</v>
      </c>
      <c r="F112" s="105">
        <v>20468</v>
      </c>
      <c r="G112" s="155">
        <v>9435</v>
      </c>
      <c r="H112" s="156">
        <f t="shared" si="3"/>
        <v>30178</v>
      </c>
    </row>
    <row r="113" spans="1:8" s="50" customFormat="1" ht="18.75" customHeight="1">
      <c r="A113" s="1025"/>
      <c r="B113" s="1020" t="s">
        <v>168</v>
      </c>
      <c r="C113" s="1021"/>
      <c r="D113" s="154">
        <v>33246</v>
      </c>
      <c r="E113" s="104">
        <v>274</v>
      </c>
      <c r="F113" s="105">
        <v>20459</v>
      </c>
      <c r="G113" s="155">
        <v>9429</v>
      </c>
      <c r="H113" s="156">
        <f t="shared" si="3"/>
        <v>30162</v>
      </c>
    </row>
    <row r="114" spans="1:8" s="50" customFormat="1" ht="18.75" customHeight="1">
      <c r="A114" s="1025"/>
      <c r="B114" s="1020" t="s">
        <v>27</v>
      </c>
      <c r="C114" s="1021"/>
      <c r="D114" s="154">
        <v>33366</v>
      </c>
      <c r="E114" s="104">
        <v>276</v>
      </c>
      <c r="F114" s="105">
        <v>20456</v>
      </c>
      <c r="G114" s="155">
        <v>9456</v>
      </c>
      <c r="H114" s="156">
        <f t="shared" si="3"/>
        <v>30188</v>
      </c>
    </row>
    <row r="115" spans="1:8" s="50" customFormat="1" ht="18.75" customHeight="1">
      <c r="A115" s="1025"/>
      <c r="B115" s="1020" t="s">
        <v>29</v>
      </c>
      <c r="C115" s="1021"/>
      <c r="D115" s="154">
        <v>33703</v>
      </c>
      <c r="E115" s="104">
        <v>276</v>
      </c>
      <c r="F115" s="105">
        <v>20459</v>
      </c>
      <c r="G115" s="155">
        <v>9496</v>
      </c>
      <c r="H115" s="156">
        <f t="shared" si="3"/>
        <v>30231</v>
      </c>
    </row>
    <row r="116" spans="1:8" s="50" customFormat="1" ht="18.75" customHeight="1">
      <c r="A116" s="1025"/>
      <c r="B116" s="1020" t="s">
        <v>30</v>
      </c>
      <c r="C116" s="1021"/>
      <c r="D116" s="453">
        <v>35077</v>
      </c>
      <c r="E116" s="312">
        <v>276</v>
      </c>
      <c r="F116" s="311">
        <v>20441</v>
      </c>
      <c r="G116" s="390">
        <v>9486</v>
      </c>
      <c r="H116" s="156">
        <f t="shared" si="3"/>
        <v>30203</v>
      </c>
    </row>
    <row r="117" spans="1:8" s="50" customFormat="1" ht="18.75" customHeight="1">
      <c r="A117" s="1025"/>
      <c r="B117" s="1020" t="s">
        <v>31</v>
      </c>
      <c r="C117" s="1021"/>
      <c r="D117" s="453">
        <v>35199</v>
      </c>
      <c r="E117" s="312">
        <v>280</v>
      </c>
      <c r="F117" s="311">
        <v>20457</v>
      </c>
      <c r="G117" s="390">
        <v>9526</v>
      </c>
      <c r="H117" s="156">
        <f t="shared" si="3"/>
        <v>30263</v>
      </c>
    </row>
    <row r="118" spans="1:8" s="50" customFormat="1" ht="18.75" customHeight="1">
      <c r="A118" s="1025"/>
      <c r="B118" s="1020" t="s">
        <v>32</v>
      </c>
      <c r="C118" s="1021"/>
      <c r="D118" s="453">
        <v>34082</v>
      </c>
      <c r="E118" s="312">
        <v>278</v>
      </c>
      <c r="F118" s="311">
        <v>20434</v>
      </c>
      <c r="G118" s="390">
        <v>9541</v>
      </c>
      <c r="H118" s="156">
        <f t="shared" si="3"/>
        <v>30253</v>
      </c>
    </row>
    <row r="119" spans="1:8" s="50" customFormat="1" ht="18.75" customHeight="1">
      <c r="A119" s="1025"/>
      <c r="B119" s="1020" t="s">
        <v>43</v>
      </c>
      <c r="C119" s="1021"/>
      <c r="D119" s="453">
        <v>34171</v>
      </c>
      <c r="E119" s="312">
        <v>280</v>
      </c>
      <c r="F119" s="311">
        <v>20413</v>
      </c>
      <c r="G119" s="390">
        <v>9567</v>
      </c>
      <c r="H119" s="156">
        <f t="shared" si="3"/>
        <v>30260</v>
      </c>
    </row>
    <row r="120" spans="1:8" s="50" customFormat="1" ht="18.75" customHeight="1">
      <c r="A120" s="1025"/>
      <c r="B120" s="1020" t="s">
        <v>49</v>
      </c>
      <c r="C120" s="1021"/>
      <c r="D120" s="453">
        <v>34332</v>
      </c>
      <c r="E120" s="312">
        <v>277</v>
      </c>
      <c r="F120" s="311">
        <v>20408</v>
      </c>
      <c r="G120" s="390">
        <v>9605</v>
      </c>
      <c r="H120" s="156">
        <f t="shared" si="3"/>
        <v>30290</v>
      </c>
    </row>
    <row r="121" spans="1:8" s="50" customFormat="1" ht="18.75" customHeight="1" thickBot="1">
      <c r="A121" s="1026"/>
      <c r="B121" s="1022" t="s">
        <v>201</v>
      </c>
      <c r="C121" s="1023"/>
      <c r="D121" s="718">
        <v>34398</v>
      </c>
      <c r="E121" s="719">
        <v>280</v>
      </c>
      <c r="F121" s="720">
        <v>20381</v>
      </c>
      <c r="G121" s="721">
        <v>9629</v>
      </c>
      <c r="H121" s="722">
        <f t="shared" si="3"/>
        <v>30290</v>
      </c>
    </row>
    <row r="122" spans="1:8" s="50" customFormat="1" ht="18.75" customHeight="1">
      <c r="A122" s="1036">
        <v>2018</v>
      </c>
      <c r="B122" s="991" t="s">
        <v>165</v>
      </c>
      <c r="C122" s="992"/>
      <c r="D122" s="231">
        <v>34108</v>
      </c>
      <c r="E122" s="102">
        <v>279</v>
      </c>
      <c r="F122" s="103">
        <v>20357</v>
      </c>
      <c r="G122" s="230">
        <v>9654</v>
      </c>
      <c r="H122" s="235">
        <f aca="true" t="shared" si="4" ref="H122:H133">+E122+F122+G122</f>
        <v>30290</v>
      </c>
    </row>
    <row r="123" spans="1:8" s="50" customFormat="1" ht="18.75" customHeight="1">
      <c r="A123" s="1037"/>
      <c r="B123" s="1012" t="s">
        <v>166</v>
      </c>
      <c r="C123" s="1013"/>
      <c r="D123" s="154">
        <v>35293</v>
      </c>
      <c r="E123" s="104">
        <v>278</v>
      </c>
      <c r="F123" s="105">
        <v>20362</v>
      </c>
      <c r="G123" s="155">
        <v>9691</v>
      </c>
      <c r="H123" s="156">
        <f t="shared" si="4"/>
        <v>30331</v>
      </c>
    </row>
    <row r="124" spans="1:8" s="50" customFormat="1" ht="18.75" customHeight="1">
      <c r="A124" s="1037"/>
      <c r="B124" s="984" t="s">
        <v>167</v>
      </c>
      <c r="C124" s="985"/>
      <c r="D124" s="154">
        <v>34869</v>
      </c>
      <c r="E124" s="104">
        <v>277</v>
      </c>
      <c r="F124" s="105">
        <v>20324</v>
      </c>
      <c r="G124" s="155">
        <v>9706</v>
      </c>
      <c r="H124" s="156">
        <f t="shared" si="4"/>
        <v>30307</v>
      </c>
    </row>
    <row r="125" spans="1:8" s="50" customFormat="1" ht="18.75" customHeight="1">
      <c r="A125" s="1037"/>
      <c r="B125" s="984" t="s">
        <v>168</v>
      </c>
      <c r="C125" s="985"/>
      <c r="D125" s="154">
        <v>34964</v>
      </c>
      <c r="E125" s="104">
        <v>252</v>
      </c>
      <c r="F125" s="105">
        <v>20317</v>
      </c>
      <c r="G125" s="155">
        <v>9726</v>
      </c>
      <c r="H125" s="156">
        <f t="shared" si="4"/>
        <v>30295</v>
      </c>
    </row>
    <row r="126" spans="1:8" s="50" customFormat="1" ht="18.75" customHeight="1">
      <c r="A126" s="1037"/>
      <c r="B126" s="984" t="s">
        <v>27</v>
      </c>
      <c r="C126" s="985"/>
      <c r="D126" s="154">
        <v>34318</v>
      </c>
      <c r="E126" s="104">
        <v>253</v>
      </c>
      <c r="F126" s="105">
        <v>20310</v>
      </c>
      <c r="G126" s="155">
        <v>9744</v>
      </c>
      <c r="H126" s="156">
        <f t="shared" si="4"/>
        <v>30307</v>
      </c>
    </row>
    <row r="127" spans="1:8" s="50" customFormat="1" ht="18.75" customHeight="1">
      <c r="A127" s="1037"/>
      <c r="B127" s="984" t="s">
        <v>29</v>
      </c>
      <c r="C127" s="985"/>
      <c r="D127" s="154">
        <v>32259</v>
      </c>
      <c r="E127" s="104">
        <v>273</v>
      </c>
      <c r="F127" s="105">
        <v>20318</v>
      </c>
      <c r="G127" s="155">
        <v>9769</v>
      </c>
      <c r="H127" s="156">
        <f t="shared" si="4"/>
        <v>30360</v>
      </c>
    </row>
    <row r="128" spans="1:8" s="50" customFormat="1" ht="18.75" customHeight="1">
      <c r="A128" s="1037"/>
      <c r="B128" s="984" t="s">
        <v>30</v>
      </c>
      <c r="C128" s="985"/>
      <c r="D128" s="453">
        <v>35144</v>
      </c>
      <c r="E128" s="312">
        <v>250</v>
      </c>
      <c r="F128" s="311">
        <v>20305</v>
      </c>
      <c r="G128" s="390">
        <v>9779</v>
      </c>
      <c r="H128" s="156">
        <f t="shared" si="4"/>
        <v>30334</v>
      </c>
    </row>
    <row r="129" spans="1:8" s="50" customFormat="1" ht="18.75" customHeight="1">
      <c r="A129" s="1037"/>
      <c r="B129" s="984" t="s">
        <v>31</v>
      </c>
      <c r="C129" s="985"/>
      <c r="D129" s="453">
        <v>35079</v>
      </c>
      <c r="E129" s="312">
        <v>272</v>
      </c>
      <c r="F129" s="311">
        <v>20397</v>
      </c>
      <c r="G129" s="390">
        <v>9799</v>
      </c>
      <c r="H129" s="156">
        <f t="shared" si="4"/>
        <v>30468</v>
      </c>
    </row>
    <row r="130" spans="1:8" s="50" customFormat="1" ht="18.75" customHeight="1">
      <c r="A130" s="1037"/>
      <c r="B130" s="984" t="s">
        <v>32</v>
      </c>
      <c r="C130" s="985"/>
      <c r="D130" s="453">
        <v>34927</v>
      </c>
      <c r="E130" s="312">
        <v>274</v>
      </c>
      <c r="F130" s="311">
        <v>20430</v>
      </c>
      <c r="G130" s="390">
        <v>9816</v>
      </c>
      <c r="H130" s="156">
        <f t="shared" si="4"/>
        <v>30520</v>
      </c>
    </row>
    <row r="131" spans="1:8" s="50" customFormat="1" ht="18.75" customHeight="1">
      <c r="A131" s="1037"/>
      <c r="B131" s="984" t="s">
        <v>43</v>
      </c>
      <c r="C131" s="985"/>
      <c r="D131" s="453">
        <v>35960</v>
      </c>
      <c r="E131" s="312">
        <v>275</v>
      </c>
      <c r="F131" s="311">
        <v>20423</v>
      </c>
      <c r="G131" s="390">
        <v>9825</v>
      </c>
      <c r="H131" s="156">
        <f t="shared" si="4"/>
        <v>30523</v>
      </c>
    </row>
    <row r="132" spans="1:8" s="50" customFormat="1" ht="18.75" customHeight="1">
      <c r="A132" s="1037"/>
      <c r="B132" s="984" t="s">
        <v>49</v>
      </c>
      <c r="C132" s="985"/>
      <c r="D132" s="453">
        <v>35951</v>
      </c>
      <c r="E132" s="312">
        <v>277</v>
      </c>
      <c r="F132" s="311">
        <v>20417</v>
      </c>
      <c r="G132" s="390">
        <v>9843</v>
      </c>
      <c r="H132" s="156">
        <f t="shared" si="4"/>
        <v>30537</v>
      </c>
    </row>
    <row r="133" spans="1:8" s="50" customFormat="1" ht="18.75" customHeight="1" thickBot="1">
      <c r="A133" s="1038"/>
      <c r="B133" s="986" t="s">
        <v>201</v>
      </c>
      <c r="C133" s="987"/>
      <c r="D133" s="718">
        <v>35154</v>
      </c>
      <c r="E133" s="719">
        <v>279</v>
      </c>
      <c r="F133" s="720">
        <v>20392</v>
      </c>
      <c r="G133" s="721">
        <v>9849</v>
      </c>
      <c r="H133" s="722">
        <f t="shared" si="4"/>
        <v>30520</v>
      </c>
    </row>
    <row r="134" spans="1:8" ht="18.75" customHeight="1">
      <c r="A134" s="1036">
        <v>2019</v>
      </c>
      <c r="B134" s="1027" t="s">
        <v>165</v>
      </c>
      <c r="C134" s="1028"/>
      <c r="D134" s="231">
        <v>47064</v>
      </c>
      <c r="E134" s="102">
        <v>278</v>
      </c>
      <c r="F134" s="103">
        <v>20366</v>
      </c>
      <c r="G134" s="230">
        <v>11998</v>
      </c>
      <c r="H134" s="235">
        <f t="shared" si="3"/>
        <v>32642</v>
      </c>
    </row>
    <row r="135" spans="1:8" s="50" customFormat="1" ht="18.75" customHeight="1">
      <c r="A135" s="1037"/>
      <c r="B135" s="1029" t="s">
        <v>166</v>
      </c>
      <c r="C135" s="1030"/>
      <c r="D135" s="154">
        <v>46913</v>
      </c>
      <c r="E135" s="104">
        <v>275</v>
      </c>
      <c r="F135" s="105">
        <v>20362</v>
      </c>
      <c r="G135" s="155">
        <v>12024</v>
      </c>
      <c r="H135" s="156">
        <f t="shared" si="3"/>
        <v>32661</v>
      </c>
    </row>
    <row r="136" spans="1:11" ht="18.75" customHeight="1">
      <c r="A136" s="1037"/>
      <c r="B136" s="1020" t="s">
        <v>167</v>
      </c>
      <c r="C136" s="1021"/>
      <c r="D136" s="154">
        <v>46727</v>
      </c>
      <c r="E136" s="104">
        <v>271</v>
      </c>
      <c r="F136" s="105">
        <v>20369</v>
      </c>
      <c r="G136" s="155">
        <v>12058</v>
      </c>
      <c r="H136" s="156">
        <f t="shared" si="3"/>
        <v>32698</v>
      </c>
      <c r="I136" s="51"/>
      <c r="J136" s="51"/>
      <c r="K136" s="51"/>
    </row>
    <row r="137" spans="1:11" ht="18.75" customHeight="1">
      <c r="A137" s="1037"/>
      <c r="B137" s="1020" t="s">
        <v>168</v>
      </c>
      <c r="C137" s="1021"/>
      <c r="D137" s="154">
        <v>46145</v>
      </c>
      <c r="E137" s="104">
        <v>274</v>
      </c>
      <c r="F137" s="105">
        <v>20358</v>
      </c>
      <c r="G137" s="155">
        <v>12080</v>
      </c>
      <c r="H137" s="156">
        <f t="shared" si="3"/>
        <v>32712</v>
      </c>
      <c r="I137" s="51"/>
      <c r="J137" s="51"/>
      <c r="K137" s="51"/>
    </row>
    <row r="138" spans="1:12" ht="18.75" customHeight="1">
      <c r="A138" s="1037"/>
      <c r="B138" s="1020" t="s">
        <v>27</v>
      </c>
      <c r="C138" s="1021"/>
      <c r="D138" s="154">
        <v>47391</v>
      </c>
      <c r="E138" s="104">
        <v>278</v>
      </c>
      <c r="F138" s="105">
        <v>20351</v>
      </c>
      <c r="G138" s="155">
        <v>12096</v>
      </c>
      <c r="H138" s="156">
        <f t="shared" si="3"/>
        <v>32725</v>
      </c>
      <c r="I138" s="52"/>
      <c r="J138" s="52"/>
      <c r="K138" s="52"/>
      <c r="L138" s="52"/>
    </row>
    <row r="139" spans="1:8" ht="18.75" customHeight="1">
      <c r="A139" s="1037"/>
      <c r="B139" s="1020" t="s">
        <v>29</v>
      </c>
      <c r="C139" s="1021"/>
      <c r="D139" s="154">
        <v>48060</v>
      </c>
      <c r="E139" s="104">
        <v>279</v>
      </c>
      <c r="F139" s="105">
        <v>20338</v>
      </c>
      <c r="G139" s="155">
        <v>12117</v>
      </c>
      <c r="H139" s="156">
        <f t="shared" si="3"/>
        <v>32734</v>
      </c>
    </row>
    <row r="140" spans="1:8" ht="18.75" customHeight="1">
      <c r="A140" s="1037"/>
      <c r="B140" s="1020" t="s">
        <v>30</v>
      </c>
      <c r="C140" s="1021"/>
      <c r="D140" s="453">
        <v>46980</v>
      </c>
      <c r="E140" s="312">
        <v>280</v>
      </c>
      <c r="F140" s="311">
        <v>20314</v>
      </c>
      <c r="G140" s="390">
        <v>12112</v>
      </c>
      <c r="H140" s="156">
        <f t="shared" si="3"/>
        <v>32706</v>
      </c>
    </row>
    <row r="141" spans="1:8" ht="18.75" customHeight="1">
      <c r="A141" s="1037"/>
      <c r="B141" s="1020" t="s">
        <v>31</v>
      </c>
      <c r="C141" s="1021"/>
      <c r="D141" s="453">
        <v>46123</v>
      </c>
      <c r="E141" s="312">
        <v>285</v>
      </c>
      <c r="F141" s="311">
        <v>20307</v>
      </c>
      <c r="G141" s="390">
        <v>12135</v>
      </c>
      <c r="H141" s="156">
        <f t="shared" si="3"/>
        <v>32727</v>
      </c>
    </row>
    <row r="142" spans="1:8" ht="18.75" customHeight="1">
      <c r="A142" s="1037"/>
      <c r="B142" s="1020" t="s">
        <v>32</v>
      </c>
      <c r="C142" s="1021"/>
      <c r="D142" s="453">
        <v>46101</v>
      </c>
      <c r="E142" s="312">
        <v>284</v>
      </c>
      <c r="F142" s="311">
        <v>20285</v>
      </c>
      <c r="G142" s="390">
        <v>12134</v>
      </c>
      <c r="H142" s="156">
        <f t="shared" si="3"/>
        <v>32703</v>
      </c>
    </row>
    <row r="143" spans="1:8" ht="18.75" customHeight="1">
      <c r="A143" s="1037"/>
      <c r="B143" s="1020" t="s">
        <v>43</v>
      </c>
      <c r="C143" s="1021"/>
      <c r="D143" s="453">
        <v>45785</v>
      </c>
      <c r="E143" s="312">
        <v>287</v>
      </c>
      <c r="F143" s="311">
        <v>20271</v>
      </c>
      <c r="G143" s="390">
        <v>12124</v>
      </c>
      <c r="H143" s="156">
        <f t="shared" si="3"/>
        <v>32682</v>
      </c>
    </row>
    <row r="144" spans="1:8" ht="18.75" customHeight="1">
      <c r="A144" s="1037"/>
      <c r="B144" s="1020" t="s">
        <v>49</v>
      </c>
      <c r="C144" s="1021"/>
      <c r="D144" s="453">
        <v>45552</v>
      </c>
      <c r="E144" s="312">
        <v>287</v>
      </c>
      <c r="F144" s="311">
        <v>20248</v>
      </c>
      <c r="G144" s="390">
        <v>12133</v>
      </c>
      <c r="H144" s="156">
        <f t="shared" si="3"/>
        <v>32668</v>
      </c>
    </row>
    <row r="145" spans="1:8" ht="18.75" customHeight="1" thickBot="1">
      <c r="A145" s="1038"/>
      <c r="B145" s="986" t="s">
        <v>201</v>
      </c>
      <c r="C145" s="987"/>
      <c r="D145" s="718">
        <v>45901</v>
      </c>
      <c r="E145" s="719">
        <v>287</v>
      </c>
      <c r="F145" s="720">
        <v>20212</v>
      </c>
      <c r="G145" s="721">
        <v>12155</v>
      </c>
      <c r="H145" s="722">
        <f t="shared" si="3"/>
        <v>32654</v>
      </c>
    </row>
    <row r="146" spans="1:8" ht="18.75" customHeight="1">
      <c r="A146" s="1024">
        <v>2020</v>
      </c>
      <c r="B146" s="1027" t="s">
        <v>165</v>
      </c>
      <c r="C146" s="1028"/>
      <c r="D146" s="231">
        <v>46173</v>
      </c>
      <c r="E146" s="102">
        <v>291</v>
      </c>
      <c r="F146" s="103">
        <v>20201</v>
      </c>
      <c r="G146" s="230">
        <v>12193</v>
      </c>
      <c r="H146" s="235">
        <f aca="true" t="shared" si="5" ref="H146:H157">+E146+F146+G146</f>
        <v>32685</v>
      </c>
    </row>
    <row r="147" spans="1:8" ht="18.75" customHeight="1">
      <c r="A147" s="1025"/>
      <c r="B147" s="1029" t="s">
        <v>166</v>
      </c>
      <c r="C147" s="1030"/>
      <c r="D147" s="154">
        <v>45915</v>
      </c>
      <c r="E147" s="104">
        <v>292</v>
      </c>
      <c r="F147" s="105">
        <v>20181</v>
      </c>
      <c r="G147" s="155">
        <v>12210</v>
      </c>
      <c r="H147" s="156">
        <f t="shared" si="5"/>
        <v>32683</v>
      </c>
    </row>
    <row r="148" spans="1:8" ht="18.75" customHeight="1">
      <c r="A148" s="1025"/>
      <c r="B148" s="1020" t="s">
        <v>167</v>
      </c>
      <c r="C148" s="1021"/>
      <c r="D148" s="154">
        <v>46308</v>
      </c>
      <c r="E148" s="104">
        <v>292</v>
      </c>
      <c r="F148" s="105">
        <v>20178</v>
      </c>
      <c r="G148" s="155">
        <v>12232</v>
      </c>
      <c r="H148" s="156">
        <f t="shared" si="5"/>
        <v>32702</v>
      </c>
    </row>
    <row r="149" spans="1:8" ht="18.75" customHeight="1">
      <c r="A149" s="1025"/>
      <c r="B149" s="1020" t="s">
        <v>168</v>
      </c>
      <c r="C149" s="1021"/>
      <c r="D149" s="154">
        <v>46571</v>
      </c>
      <c r="E149" s="104">
        <v>299</v>
      </c>
      <c r="F149" s="105">
        <v>20164</v>
      </c>
      <c r="G149" s="155">
        <v>12250</v>
      </c>
      <c r="H149" s="156">
        <f t="shared" si="5"/>
        <v>32713</v>
      </c>
    </row>
    <row r="150" spans="1:8" ht="18.75" customHeight="1">
      <c r="A150" s="1025"/>
      <c r="B150" s="1020" t="s">
        <v>27</v>
      </c>
      <c r="C150" s="1021"/>
      <c r="D150" s="154">
        <v>46771</v>
      </c>
      <c r="E150" s="104">
        <v>301</v>
      </c>
      <c r="F150" s="105">
        <v>20130</v>
      </c>
      <c r="G150" s="155">
        <v>12259</v>
      </c>
      <c r="H150" s="156">
        <f t="shared" si="5"/>
        <v>32690</v>
      </c>
    </row>
    <row r="151" spans="1:8" ht="18.75" customHeight="1">
      <c r="A151" s="1025"/>
      <c r="B151" s="1020" t="s">
        <v>29</v>
      </c>
      <c r="C151" s="1021"/>
      <c r="D151" s="154">
        <v>47055</v>
      </c>
      <c r="E151" s="104">
        <v>301</v>
      </c>
      <c r="F151" s="105">
        <v>20117</v>
      </c>
      <c r="G151" s="155">
        <v>12247</v>
      </c>
      <c r="H151" s="156">
        <f t="shared" si="5"/>
        <v>32665</v>
      </c>
    </row>
    <row r="152" spans="1:8" ht="18.75" customHeight="1">
      <c r="A152" s="1025"/>
      <c r="B152" s="1020" t="s">
        <v>30</v>
      </c>
      <c r="C152" s="1021"/>
      <c r="D152" s="453">
        <v>47101</v>
      </c>
      <c r="E152" s="312">
        <v>300</v>
      </c>
      <c r="F152" s="311">
        <v>20097</v>
      </c>
      <c r="G152" s="390">
        <v>12260</v>
      </c>
      <c r="H152" s="156">
        <f t="shared" si="5"/>
        <v>32657</v>
      </c>
    </row>
    <row r="153" spans="1:8" ht="18.75" customHeight="1">
      <c r="A153" s="1025"/>
      <c r="B153" s="1020" t="s">
        <v>31</v>
      </c>
      <c r="C153" s="1021"/>
      <c r="D153" s="453">
        <v>47570</v>
      </c>
      <c r="E153" s="312">
        <v>305</v>
      </c>
      <c r="F153" s="311">
        <v>20077</v>
      </c>
      <c r="G153" s="390">
        <v>12255</v>
      </c>
      <c r="H153" s="156">
        <f t="shared" si="5"/>
        <v>32637</v>
      </c>
    </row>
    <row r="154" spans="1:8" ht="18.75" customHeight="1">
      <c r="A154" s="1025"/>
      <c r="B154" s="1020" t="s">
        <v>32</v>
      </c>
      <c r="C154" s="1021"/>
      <c r="D154" s="453">
        <v>47557</v>
      </c>
      <c r="E154" s="312">
        <v>305</v>
      </c>
      <c r="F154" s="311">
        <v>20077</v>
      </c>
      <c r="G154" s="390">
        <v>12269</v>
      </c>
      <c r="H154" s="156">
        <f t="shared" si="5"/>
        <v>32651</v>
      </c>
    </row>
    <row r="155" spans="1:8" ht="18.75" customHeight="1">
      <c r="A155" s="1025"/>
      <c r="B155" s="1020" t="s">
        <v>43</v>
      </c>
      <c r="C155" s="1021"/>
      <c r="D155" s="453">
        <v>47670</v>
      </c>
      <c r="E155" s="312">
        <v>304</v>
      </c>
      <c r="F155" s="311">
        <v>19965</v>
      </c>
      <c r="G155" s="390">
        <v>12269</v>
      </c>
      <c r="H155" s="156">
        <f t="shared" si="5"/>
        <v>32538</v>
      </c>
    </row>
    <row r="156" spans="1:8" ht="18.75" customHeight="1">
      <c r="A156" s="1025"/>
      <c r="B156" s="1020" t="s">
        <v>49</v>
      </c>
      <c r="C156" s="1021"/>
      <c r="D156" s="453">
        <v>47317</v>
      </c>
      <c r="E156" s="312">
        <v>306</v>
      </c>
      <c r="F156" s="311">
        <v>19907</v>
      </c>
      <c r="G156" s="390">
        <v>12307</v>
      </c>
      <c r="H156" s="156">
        <f t="shared" si="5"/>
        <v>32520</v>
      </c>
    </row>
    <row r="157" spans="1:8" ht="18.75" customHeight="1" thickBot="1">
      <c r="A157" s="1026"/>
      <c r="B157" s="1022" t="s">
        <v>201</v>
      </c>
      <c r="C157" s="1023"/>
      <c r="D157" s="718">
        <v>46188</v>
      </c>
      <c r="E157" s="719">
        <v>306</v>
      </c>
      <c r="F157" s="720">
        <v>19862</v>
      </c>
      <c r="G157" s="721">
        <v>12347</v>
      </c>
      <c r="H157" s="818">
        <f t="shared" si="5"/>
        <v>32515</v>
      </c>
    </row>
    <row r="158" spans="1:8" ht="18.75" customHeight="1">
      <c r="A158" s="1024">
        <v>2021</v>
      </c>
      <c r="B158" s="1027" t="s">
        <v>165</v>
      </c>
      <c r="C158" s="1028"/>
      <c r="D158" s="231">
        <v>48489</v>
      </c>
      <c r="E158" s="102">
        <v>305</v>
      </c>
      <c r="F158" s="103">
        <v>19813</v>
      </c>
      <c r="G158" s="230">
        <v>12381</v>
      </c>
      <c r="H158" s="235">
        <f>E158+F158+G158</f>
        <v>32499</v>
      </c>
    </row>
    <row r="159" spans="1:8" ht="18.75" customHeight="1">
      <c r="A159" s="1025"/>
      <c r="B159" s="1029" t="s">
        <v>166</v>
      </c>
      <c r="C159" s="1030"/>
      <c r="D159" s="154">
        <v>48959</v>
      </c>
      <c r="E159" s="104">
        <v>305</v>
      </c>
      <c r="F159" s="105">
        <v>19839</v>
      </c>
      <c r="G159" s="155">
        <v>12425</v>
      </c>
      <c r="H159" s="772">
        <f aca="true" t="shared" si="6" ref="H159:H169">E159+F159+G159</f>
        <v>32569</v>
      </c>
    </row>
    <row r="160" spans="1:8" ht="18.75" customHeight="1">
      <c r="A160" s="1025"/>
      <c r="B160" s="1020" t="s">
        <v>167</v>
      </c>
      <c r="C160" s="1021"/>
      <c r="D160" s="154">
        <v>49451</v>
      </c>
      <c r="E160" s="104">
        <v>306</v>
      </c>
      <c r="F160" s="105">
        <v>19847</v>
      </c>
      <c r="G160" s="155">
        <v>12448</v>
      </c>
      <c r="H160" s="772">
        <f t="shared" si="6"/>
        <v>32601</v>
      </c>
    </row>
    <row r="161" spans="1:8" ht="18.75" customHeight="1">
      <c r="A161" s="1025"/>
      <c r="B161" s="1020" t="s">
        <v>168</v>
      </c>
      <c r="C161" s="1021"/>
      <c r="D161" s="154">
        <v>49741</v>
      </c>
      <c r="E161" s="104">
        <v>306</v>
      </c>
      <c r="F161" s="105">
        <v>19884</v>
      </c>
      <c r="G161" s="155">
        <v>12492</v>
      </c>
      <c r="H161" s="772">
        <f t="shared" si="6"/>
        <v>32682</v>
      </c>
    </row>
    <row r="162" spans="1:8" ht="18.75" customHeight="1">
      <c r="A162" s="1025"/>
      <c r="B162" s="1020" t="s">
        <v>27</v>
      </c>
      <c r="C162" s="1021"/>
      <c r="D162" s="154">
        <v>49058</v>
      </c>
      <c r="E162" s="104">
        <v>306</v>
      </c>
      <c r="F162" s="105">
        <v>19854</v>
      </c>
      <c r="G162" s="155">
        <v>12522</v>
      </c>
      <c r="H162" s="772">
        <f t="shared" si="6"/>
        <v>32682</v>
      </c>
    </row>
    <row r="163" spans="1:8" ht="18.75" customHeight="1">
      <c r="A163" s="1025"/>
      <c r="B163" s="1020" t="s">
        <v>29</v>
      </c>
      <c r="C163" s="1021"/>
      <c r="D163" s="154">
        <v>49425</v>
      </c>
      <c r="E163" s="104">
        <v>305</v>
      </c>
      <c r="F163" s="105">
        <v>19820</v>
      </c>
      <c r="G163" s="155">
        <v>12536</v>
      </c>
      <c r="H163" s="772">
        <f t="shared" si="6"/>
        <v>32661</v>
      </c>
    </row>
    <row r="164" spans="1:8" ht="18.75" customHeight="1">
      <c r="A164" s="1025"/>
      <c r="B164" s="1020" t="s">
        <v>30</v>
      </c>
      <c r="C164" s="1021"/>
      <c r="D164" s="453">
        <v>49459</v>
      </c>
      <c r="E164" s="312">
        <v>303</v>
      </c>
      <c r="F164" s="311">
        <v>19807</v>
      </c>
      <c r="G164" s="390">
        <v>12529</v>
      </c>
      <c r="H164" s="772">
        <f t="shared" si="6"/>
        <v>32639</v>
      </c>
    </row>
    <row r="165" spans="1:8" ht="18.75" customHeight="1">
      <c r="A165" s="1025"/>
      <c r="B165" s="1020" t="s">
        <v>31</v>
      </c>
      <c r="C165" s="1021"/>
      <c r="D165" s="453">
        <v>50087</v>
      </c>
      <c r="E165" s="312">
        <v>307</v>
      </c>
      <c r="F165" s="311">
        <v>19796</v>
      </c>
      <c r="G165" s="390">
        <v>12529</v>
      </c>
      <c r="H165" s="772">
        <f t="shared" si="6"/>
        <v>32632</v>
      </c>
    </row>
    <row r="166" spans="1:8" ht="18.75" customHeight="1">
      <c r="A166" s="1025"/>
      <c r="B166" s="1020" t="s">
        <v>32</v>
      </c>
      <c r="C166" s="1021"/>
      <c r="D166" s="453">
        <v>50188</v>
      </c>
      <c r="E166" s="312">
        <v>308</v>
      </c>
      <c r="F166" s="311">
        <v>19780</v>
      </c>
      <c r="G166" s="390">
        <v>12540</v>
      </c>
      <c r="H166" s="772">
        <f t="shared" si="6"/>
        <v>32628</v>
      </c>
    </row>
    <row r="167" spans="1:8" ht="18.75" customHeight="1">
      <c r="A167" s="1025"/>
      <c r="B167" s="1020" t="s">
        <v>43</v>
      </c>
      <c r="C167" s="1021"/>
      <c r="D167" s="453">
        <v>50001</v>
      </c>
      <c r="E167" s="312">
        <v>306</v>
      </c>
      <c r="F167" s="311">
        <v>19724</v>
      </c>
      <c r="G167" s="390">
        <v>12548</v>
      </c>
      <c r="H167" s="772">
        <f t="shared" si="6"/>
        <v>32578</v>
      </c>
    </row>
    <row r="168" spans="1:8" ht="18.75" customHeight="1">
      <c r="A168" s="1025"/>
      <c r="B168" s="1020" t="s">
        <v>49</v>
      </c>
      <c r="C168" s="1021"/>
      <c r="D168" s="453">
        <v>50269</v>
      </c>
      <c r="E168" s="312">
        <v>305</v>
      </c>
      <c r="F168" s="311">
        <v>19683</v>
      </c>
      <c r="G168" s="390">
        <v>12576</v>
      </c>
      <c r="H168" s="772">
        <f t="shared" si="6"/>
        <v>32564</v>
      </c>
    </row>
    <row r="169" spans="1:8" ht="18.75" customHeight="1" thickBot="1">
      <c r="A169" s="1026"/>
      <c r="B169" s="1022" t="s">
        <v>201</v>
      </c>
      <c r="C169" s="1023"/>
      <c r="D169" s="718">
        <v>50594</v>
      </c>
      <c r="E169" s="719">
        <v>305</v>
      </c>
      <c r="F169" s="720">
        <v>19656</v>
      </c>
      <c r="G169" s="721">
        <v>12650</v>
      </c>
      <c r="H169" s="722">
        <f t="shared" si="6"/>
        <v>32611</v>
      </c>
    </row>
    <row r="170" spans="1:8" ht="18.75" customHeight="1">
      <c r="A170" s="1024">
        <v>2022</v>
      </c>
      <c r="B170" s="1027" t="s">
        <v>165</v>
      </c>
      <c r="C170" s="1028"/>
      <c r="D170" s="231">
        <v>50646</v>
      </c>
      <c r="E170" s="102">
        <v>303</v>
      </c>
      <c r="F170" s="103">
        <v>19641</v>
      </c>
      <c r="G170" s="230">
        <v>12668</v>
      </c>
      <c r="H170" s="235">
        <v>32612</v>
      </c>
    </row>
    <row r="171" spans="1:8" ht="18.75" customHeight="1">
      <c r="A171" s="1025"/>
      <c r="B171" s="1029" t="s">
        <v>166</v>
      </c>
      <c r="C171" s="1030"/>
      <c r="D171" s="154">
        <v>50778</v>
      </c>
      <c r="E171" s="104">
        <v>305</v>
      </c>
      <c r="F171" s="105">
        <v>19629</v>
      </c>
      <c r="G171" s="155">
        <v>12699</v>
      </c>
      <c r="H171" s="772">
        <v>32633</v>
      </c>
    </row>
    <row r="172" spans="1:8" ht="18.75" customHeight="1">
      <c r="A172" s="1025"/>
      <c r="B172" s="1020" t="s">
        <v>167</v>
      </c>
      <c r="C172" s="1021"/>
      <c r="D172" s="154">
        <v>51020</v>
      </c>
      <c r="E172" s="104">
        <v>304</v>
      </c>
      <c r="F172" s="105">
        <v>19586</v>
      </c>
      <c r="G172" s="155">
        <v>12724</v>
      </c>
      <c r="H172" s="772">
        <v>32614</v>
      </c>
    </row>
    <row r="173" spans="1:8" ht="18.75" customHeight="1">
      <c r="A173" s="1025"/>
      <c r="B173" s="1020" t="s">
        <v>168</v>
      </c>
      <c r="C173" s="1021"/>
      <c r="D173" s="154">
        <v>50701</v>
      </c>
      <c r="E173" s="104">
        <v>303</v>
      </c>
      <c r="F173" s="105">
        <v>19569</v>
      </c>
      <c r="G173" s="155">
        <v>12763</v>
      </c>
      <c r="H173" s="772">
        <v>32635</v>
      </c>
    </row>
    <row r="174" spans="1:8" ht="18.75" customHeight="1">
      <c r="A174" s="1025"/>
      <c r="B174" s="1020" t="s">
        <v>27</v>
      </c>
      <c r="C174" s="1021"/>
      <c r="D174" s="154">
        <v>51129</v>
      </c>
      <c r="E174" s="104">
        <v>305</v>
      </c>
      <c r="F174" s="105">
        <v>19536</v>
      </c>
      <c r="G174" s="155">
        <v>12780</v>
      </c>
      <c r="H174" s="772">
        <v>32621</v>
      </c>
    </row>
    <row r="175" spans="1:8" ht="18.75" customHeight="1">
      <c r="A175" s="1025"/>
      <c r="B175" s="1020" t="s">
        <v>29</v>
      </c>
      <c r="C175" s="1021"/>
      <c r="D175" s="154">
        <v>50881</v>
      </c>
      <c r="E175" s="104">
        <v>314</v>
      </c>
      <c r="F175" s="105">
        <v>19533</v>
      </c>
      <c r="G175" s="155">
        <v>12792</v>
      </c>
      <c r="H175" s="772">
        <v>32639</v>
      </c>
    </row>
    <row r="176" spans="1:8" ht="18.75" customHeight="1">
      <c r="A176" s="1025"/>
      <c r="B176" s="1020" t="s">
        <v>30</v>
      </c>
      <c r="C176" s="1021"/>
      <c r="D176" s="453">
        <v>50892</v>
      </c>
      <c r="E176" s="312">
        <v>312</v>
      </c>
      <c r="F176" s="311">
        <v>19525</v>
      </c>
      <c r="G176" s="390">
        <v>12808</v>
      </c>
      <c r="H176" s="772">
        <v>32645</v>
      </c>
    </row>
    <row r="177" spans="1:8" ht="18.75" customHeight="1">
      <c r="A177" s="1025"/>
      <c r="B177" s="1020" t="s">
        <v>31</v>
      </c>
      <c r="C177" s="1021"/>
      <c r="D177" s="453">
        <v>51053</v>
      </c>
      <c r="E177" s="312">
        <v>312</v>
      </c>
      <c r="F177" s="311">
        <v>19513</v>
      </c>
      <c r="G177" s="390">
        <v>12785</v>
      </c>
      <c r="H177" s="772">
        <v>32610</v>
      </c>
    </row>
    <row r="178" spans="1:8" ht="18.75" customHeight="1">
      <c r="A178" s="1025"/>
      <c r="B178" s="1020" t="s">
        <v>32</v>
      </c>
      <c r="C178" s="1021"/>
      <c r="D178" s="453">
        <v>51280</v>
      </c>
      <c r="E178" s="312">
        <v>310</v>
      </c>
      <c r="F178" s="311">
        <v>19478</v>
      </c>
      <c r="G178" s="390">
        <v>12764</v>
      </c>
      <c r="H178" s="772">
        <v>32552</v>
      </c>
    </row>
    <row r="179" spans="1:8" ht="18.75" customHeight="1">
      <c r="A179" s="1025"/>
      <c r="B179" s="1020" t="s">
        <v>43</v>
      </c>
      <c r="C179" s="1021"/>
      <c r="D179" s="453">
        <v>51599</v>
      </c>
      <c r="E179" s="312">
        <v>309</v>
      </c>
      <c r="F179" s="311">
        <v>19471</v>
      </c>
      <c r="G179" s="390">
        <v>12743</v>
      </c>
      <c r="H179" s="772">
        <v>32523</v>
      </c>
    </row>
    <row r="180" spans="1:8" ht="18.75" customHeight="1">
      <c r="A180" s="1025"/>
      <c r="B180" s="1020" t="s">
        <v>49</v>
      </c>
      <c r="C180" s="1021"/>
      <c r="D180" s="453">
        <v>51790</v>
      </c>
      <c r="E180" s="312">
        <v>311</v>
      </c>
      <c r="F180" s="311">
        <v>19448</v>
      </c>
      <c r="G180" s="390">
        <v>12766</v>
      </c>
      <c r="H180" s="772">
        <v>32525</v>
      </c>
    </row>
    <row r="181" spans="1:8" ht="18.75" customHeight="1" thickBot="1">
      <c r="A181" s="1026"/>
      <c r="B181" s="1022" t="s">
        <v>201</v>
      </c>
      <c r="C181" s="1023"/>
      <c r="D181" s="718">
        <v>52389</v>
      </c>
      <c r="E181" s="719">
        <v>310</v>
      </c>
      <c r="F181" s="720">
        <v>19434</v>
      </c>
      <c r="G181" s="721">
        <v>12796</v>
      </c>
      <c r="H181" s="722">
        <v>32540</v>
      </c>
    </row>
    <row r="182" spans="1:8" ht="18.75" customHeight="1">
      <c r="A182" s="1025">
        <v>2023</v>
      </c>
      <c r="B182" s="1032" t="s">
        <v>165</v>
      </c>
      <c r="C182" s="1033"/>
      <c r="D182" s="847">
        <v>51872</v>
      </c>
      <c r="E182" s="848">
        <v>97</v>
      </c>
      <c r="F182" s="849">
        <v>5331</v>
      </c>
      <c r="G182" s="850">
        <v>4322</v>
      </c>
      <c r="H182" s="772">
        <v>9750</v>
      </c>
    </row>
    <row r="183" spans="1:8" ht="18.75" customHeight="1">
      <c r="A183" s="1025"/>
      <c r="B183" s="1029" t="s">
        <v>166</v>
      </c>
      <c r="C183" s="1030"/>
      <c r="D183" s="154">
        <v>51607</v>
      </c>
      <c r="E183" s="104">
        <v>98</v>
      </c>
      <c r="F183" s="105">
        <v>5341</v>
      </c>
      <c r="G183" s="155">
        <v>4326</v>
      </c>
      <c r="H183" s="772">
        <v>9765</v>
      </c>
    </row>
    <row r="184" spans="1:8" ht="18.75" customHeight="1">
      <c r="A184" s="1025"/>
      <c r="B184" s="1020" t="s">
        <v>167</v>
      </c>
      <c r="C184" s="1021"/>
      <c r="D184" s="154">
        <v>51999</v>
      </c>
      <c r="E184" s="104">
        <v>101</v>
      </c>
      <c r="F184" s="105">
        <v>5344</v>
      </c>
      <c r="G184" s="155">
        <v>4332</v>
      </c>
      <c r="H184" s="772">
        <v>9777</v>
      </c>
    </row>
    <row r="185" spans="1:8" ht="18.75" customHeight="1">
      <c r="A185" s="1025"/>
      <c r="B185" s="1020" t="s">
        <v>168</v>
      </c>
      <c r="C185" s="1021"/>
      <c r="D185" s="154">
        <v>50162</v>
      </c>
      <c r="E185" s="104">
        <v>100</v>
      </c>
      <c r="F185" s="105">
        <v>5391</v>
      </c>
      <c r="G185" s="155">
        <v>4323</v>
      </c>
      <c r="H185" s="772">
        <v>9814</v>
      </c>
    </row>
    <row r="186" spans="1:8" ht="18.75" customHeight="1">
      <c r="A186" s="1025"/>
      <c r="B186" s="1020" t="s">
        <v>27</v>
      </c>
      <c r="C186" s="1021"/>
      <c r="D186" s="154">
        <v>50172</v>
      </c>
      <c r="E186" s="104">
        <v>96</v>
      </c>
      <c r="F186" s="105">
        <v>5526</v>
      </c>
      <c r="G186" s="155">
        <v>4333</v>
      </c>
      <c r="H186" s="772">
        <v>9955</v>
      </c>
    </row>
    <row r="187" spans="1:8" ht="18.75" customHeight="1">
      <c r="A187" s="1025"/>
      <c r="B187" s="1020" t="s">
        <v>29</v>
      </c>
      <c r="C187" s="1021"/>
      <c r="D187" s="154">
        <v>49540</v>
      </c>
      <c r="E187" s="104">
        <v>95</v>
      </c>
      <c r="F187" s="105">
        <v>5640</v>
      </c>
      <c r="G187" s="155">
        <v>4375</v>
      </c>
      <c r="H187" s="772">
        <v>10110</v>
      </c>
    </row>
    <row r="188" spans="1:8" ht="18.75" customHeight="1">
      <c r="A188" s="1025"/>
      <c r="B188" s="1020" t="s">
        <v>30</v>
      </c>
      <c r="C188" s="1021"/>
      <c r="D188" s="453">
        <v>49715</v>
      </c>
      <c r="E188" s="312">
        <v>97</v>
      </c>
      <c r="F188" s="311">
        <v>5677</v>
      </c>
      <c r="G188" s="390">
        <v>4356</v>
      </c>
      <c r="H188" s="772">
        <v>10130</v>
      </c>
    </row>
    <row r="189" spans="1:8" ht="18.75" customHeight="1">
      <c r="A189" s="1025"/>
      <c r="B189" s="1020" t="s">
        <v>31</v>
      </c>
      <c r="C189" s="1021"/>
      <c r="D189" s="453">
        <v>49564</v>
      </c>
      <c r="E189" s="312">
        <v>98</v>
      </c>
      <c r="F189" s="311">
        <v>5722</v>
      </c>
      <c r="G189" s="390">
        <v>4441</v>
      </c>
      <c r="H189" s="772">
        <v>10261</v>
      </c>
    </row>
    <row r="190" spans="1:8" ht="18.75" customHeight="1">
      <c r="A190" s="1025"/>
      <c r="B190" s="1020" t="s">
        <v>32</v>
      </c>
      <c r="C190" s="1021"/>
      <c r="D190" s="453">
        <v>49496</v>
      </c>
      <c r="E190" s="312">
        <v>98</v>
      </c>
      <c r="F190" s="311">
        <v>5724</v>
      </c>
      <c r="G190" s="390">
        <v>4439</v>
      </c>
      <c r="H190" s="772">
        <v>10261</v>
      </c>
    </row>
    <row r="191" spans="1:8" ht="18.75" customHeight="1">
      <c r="A191" s="1025"/>
      <c r="B191" s="1020" t="s">
        <v>43</v>
      </c>
      <c r="C191" s="1021"/>
      <c r="D191" s="453">
        <v>49538</v>
      </c>
      <c r="E191" s="312">
        <v>95</v>
      </c>
      <c r="F191" s="311">
        <v>5751</v>
      </c>
      <c r="G191" s="390">
        <v>4458</v>
      </c>
      <c r="H191" s="772">
        <v>10304</v>
      </c>
    </row>
    <row r="192" spans="1:8" ht="18.75" customHeight="1">
      <c r="A192" s="1025"/>
      <c r="B192" s="1020" t="s">
        <v>49</v>
      </c>
      <c r="C192" s="1021"/>
      <c r="D192" s="453">
        <v>49636</v>
      </c>
      <c r="E192" s="312">
        <v>97</v>
      </c>
      <c r="F192" s="311">
        <v>5750</v>
      </c>
      <c r="G192" s="390">
        <v>4482</v>
      </c>
      <c r="H192" s="772">
        <v>10329</v>
      </c>
    </row>
    <row r="193" spans="1:8" ht="18.75" customHeight="1" thickBot="1">
      <c r="A193" s="1031"/>
      <c r="B193" s="1034" t="s">
        <v>201</v>
      </c>
      <c r="C193" s="1035"/>
      <c r="D193" s="716">
        <v>49801</v>
      </c>
      <c r="E193" s="684">
        <v>95</v>
      </c>
      <c r="F193" s="717">
        <v>5763</v>
      </c>
      <c r="G193" s="685">
        <v>4513</v>
      </c>
      <c r="H193" s="827">
        <v>10371</v>
      </c>
    </row>
    <row r="194" spans="1:8" ht="13.5" thickTop="1">
      <c r="A194" s="1257"/>
      <c r="B194" s="1257"/>
      <c r="C194" s="1257"/>
      <c r="D194" s="1257"/>
      <c r="E194" s="1257"/>
      <c r="F194" s="1257"/>
      <c r="G194" s="1257"/>
      <c r="H194" s="1257"/>
    </row>
    <row r="195" spans="1:8" ht="12.75">
      <c r="A195" s="1042" t="s">
        <v>44</v>
      </c>
      <c r="B195" s="1042"/>
      <c r="C195" s="1042"/>
      <c r="D195" s="1042"/>
      <c r="E195" s="1042"/>
      <c r="F195" s="1042"/>
      <c r="G195" s="1042"/>
      <c r="H195" s="1042"/>
    </row>
    <row r="196" spans="1:8" ht="12.75">
      <c r="A196" s="1003" t="s">
        <v>34</v>
      </c>
      <c r="B196" s="1003"/>
      <c r="C196" s="1003"/>
      <c r="D196" s="1003"/>
      <c r="E196" s="1003"/>
      <c r="F196" s="616"/>
      <c r="G196" s="51"/>
      <c r="H196" s="51"/>
    </row>
    <row r="197" spans="1:8" ht="12.75">
      <c r="A197" s="1002" t="s">
        <v>624</v>
      </c>
      <c r="B197" s="1007"/>
      <c r="C197" s="1007"/>
      <c r="D197" s="1007"/>
      <c r="E197" s="563"/>
      <c r="F197" s="563"/>
      <c r="G197" s="51"/>
      <c r="H197" s="51"/>
    </row>
    <row r="198" spans="1:8" ht="12.75">
      <c r="A198" s="1002" t="s">
        <v>35</v>
      </c>
      <c r="B198" s="1002"/>
      <c r="C198" s="1002"/>
      <c r="D198" s="1002"/>
      <c r="E198" s="1002"/>
      <c r="F198" s="1002"/>
      <c r="G198" s="52"/>
      <c r="H198" s="52"/>
    </row>
    <row r="199" spans="1:6" ht="12.75">
      <c r="A199" s="1041" t="s">
        <v>350</v>
      </c>
      <c r="B199" s="1041"/>
      <c r="C199" s="1041"/>
      <c r="D199" s="1041"/>
      <c r="E199" s="1041"/>
      <c r="F199" s="52"/>
    </row>
    <row r="200" spans="3:4" ht="12.75">
      <c r="C200" s="46"/>
      <c r="D200" s="47"/>
    </row>
    <row r="201" spans="3:4" ht="12.75">
      <c r="C201" s="46"/>
      <c r="D201" s="47"/>
    </row>
    <row r="202" spans="3:4" ht="12.75">
      <c r="C202" s="46"/>
      <c r="D202" s="47"/>
    </row>
    <row r="203" spans="3:4" ht="12.75">
      <c r="C203" s="46"/>
      <c r="D203" s="47"/>
    </row>
    <row r="204" spans="3:7" ht="12.75">
      <c r="C204" s="46"/>
      <c r="D204" s="1008" t="s">
        <v>36</v>
      </c>
      <c r="E204" s="1008"/>
      <c r="G204" s="53"/>
    </row>
    <row r="205" spans="3:4" ht="12.75">
      <c r="C205" s="46"/>
      <c r="D205" s="47"/>
    </row>
    <row r="206" ht="12.75">
      <c r="C206" s="46"/>
    </row>
    <row r="207" ht="12.75">
      <c r="C207" s="46"/>
    </row>
    <row r="208" ht="12.75">
      <c r="C208" s="46"/>
    </row>
    <row r="210" ht="12.75">
      <c r="C210" s="45"/>
    </row>
    <row r="211" ht="12.75">
      <c r="C211" s="45"/>
    </row>
    <row r="212" ht="12.75">
      <c r="C212" s="45"/>
    </row>
    <row r="213" ht="12.75">
      <c r="C213" s="46"/>
    </row>
    <row r="214" ht="12.75">
      <c r="C214" s="46"/>
    </row>
    <row r="215" ht="12.75">
      <c r="C215" s="46"/>
    </row>
    <row r="216" ht="12.75">
      <c r="C216" s="46"/>
    </row>
    <row r="217" ht="12.75">
      <c r="C217" s="46"/>
    </row>
    <row r="218" ht="12.75">
      <c r="C218" s="46"/>
    </row>
    <row r="219" ht="12.75">
      <c r="C219" s="46"/>
    </row>
    <row r="220" ht="12.75">
      <c r="C220" s="46"/>
    </row>
    <row r="221" ht="12.75">
      <c r="C221" s="46"/>
    </row>
    <row r="222" ht="12.75">
      <c r="C222" s="46"/>
    </row>
    <row r="223" ht="12.75">
      <c r="C223" s="46"/>
    </row>
    <row r="224" ht="12.75">
      <c r="C224" s="46"/>
    </row>
    <row r="225" ht="12.75">
      <c r="C225" s="46"/>
    </row>
    <row r="226" ht="12.75">
      <c r="C226" s="46"/>
    </row>
    <row r="227" ht="12.75">
      <c r="C227" s="46"/>
    </row>
    <row r="228" ht="12.75">
      <c r="C228" s="46"/>
    </row>
    <row r="229" ht="12.75">
      <c r="C229" s="46"/>
    </row>
    <row r="230" ht="12.75">
      <c r="C230" s="46"/>
    </row>
    <row r="231" ht="12.75">
      <c r="C231" s="46"/>
    </row>
    <row r="232" ht="12.75">
      <c r="C232" s="46"/>
    </row>
    <row r="233" ht="12.75">
      <c r="C233" s="46"/>
    </row>
    <row r="234" ht="12.75">
      <c r="C234" s="46"/>
    </row>
    <row r="235" ht="12.75">
      <c r="C235" s="46"/>
    </row>
    <row r="236" ht="12.75">
      <c r="C236" s="46"/>
    </row>
    <row r="237" ht="12.75">
      <c r="C237" s="46"/>
    </row>
    <row r="238" ht="12.75">
      <c r="C238" s="46"/>
    </row>
    <row r="239" ht="12.75">
      <c r="C239" s="46"/>
    </row>
    <row r="240" ht="12.75">
      <c r="C240" s="46"/>
    </row>
    <row r="241" ht="12.75">
      <c r="C241" s="46"/>
    </row>
    <row r="242" ht="12.75">
      <c r="C242" s="46"/>
    </row>
    <row r="243" ht="12.75">
      <c r="C243" s="46"/>
    </row>
    <row r="244" ht="12.75">
      <c r="C244" s="46"/>
    </row>
    <row r="245" ht="12.75">
      <c r="C245" s="46"/>
    </row>
    <row r="246" ht="12.75">
      <c r="C246" s="46"/>
    </row>
    <row r="247" ht="12.75">
      <c r="C247" s="46"/>
    </row>
    <row r="248" ht="12.75">
      <c r="C248" s="46"/>
    </row>
    <row r="249" ht="12.75">
      <c r="C249" s="46"/>
    </row>
    <row r="250" ht="12.75">
      <c r="C250" s="46"/>
    </row>
    <row r="251" ht="12.75">
      <c r="C251" s="46"/>
    </row>
    <row r="252" ht="12.75">
      <c r="C252" s="46"/>
    </row>
    <row r="253" ht="12.75">
      <c r="C253" s="46"/>
    </row>
    <row r="254" ht="12.75">
      <c r="C254" s="46"/>
    </row>
    <row r="255" ht="12.75">
      <c r="C255" s="46"/>
    </row>
    <row r="256" ht="12.75">
      <c r="C256" s="46"/>
    </row>
    <row r="257" ht="12.75">
      <c r="C257" s="46"/>
    </row>
    <row r="258" ht="12.75">
      <c r="C258" s="46"/>
    </row>
    <row r="259" ht="12.75">
      <c r="C259" s="46"/>
    </row>
    <row r="260" ht="12.75">
      <c r="C260" s="46"/>
    </row>
    <row r="261" ht="12.75">
      <c r="C261" s="46"/>
    </row>
    <row r="262" ht="12.75">
      <c r="C262" s="46"/>
    </row>
    <row r="263" ht="12.75">
      <c r="C263" s="46"/>
    </row>
    <row r="264" ht="12.75">
      <c r="C264" s="46"/>
    </row>
    <row r="265" ht="12.75">
      <c r="C265" s="46"/>
    </row>
    <row r="266" ht="12.75">
      <c r="C266" s="46"/>
    </row>
    <row r="267" ht="12.75">
      <c r="C267" s="46"/>
    </row>
    <row r="268" ht="12.75">
      <c r="C268" s="46"/>
    </row>
    <row r="269" ht="12.75">
      <c r="C269" s="46"/>
    </row>
    <row r="270" ht="12.75">
      <c r="C270" s="46"/>
    </row>
    <row r="271" ht="12.75">
      <c r="C271" s="46"/>
    </row>
    <row r="272" ht="12.75">
      <c r="C272" s="46"/>
    </row>
    <row r="273" ht="12.75">
      <c r="C273" s="46"/>
    </row>
    <row r="274" ht="12.75">
      <c r="C274" s="46"/>
    </row>
    <row r="275" ht="12.75">
      <c r="C275" s="46"/>
    </row>
    <row r="276" ht="12.75">
      <c r="C276" s="46"/>
    </row>
    <row r="277" ht="12.75">
      <c r="C277" s="46"/>
    </row>
    <row r="278" ht="12.75">
      <c r="C278" s="46"/>
    </row>
    <row r="279" ht="12.75">
      <c r="C279" s="46"/>
    </row>
    <row r="280" ht="12.75">
      <c r="C280" s="46"/>
    </row>
    <row r="281" ht="12.75">
      <c r="C281" s="46"/>
    </row>
    <row r="282" ht="12.75">
      <c r="C282" s="46"/>
    </row>
    <row r="283" ht="12.75">
      <c r="C283" s="46"/>
    </row>
    <row r="284" ht="12.75">
      <c r="C284" s="46"/>
    </row>
    <row r="285" ht="12.75">
      <c r="C285" s="46"/>
    </row>
    <row r="286" ht="12.75">
      <c r="C286" s="46"/>
    </row>
    <row r="287" ht="12.75">
      <c r="C287" s="46"/>
    </row>
    <row r="288" ht="12.75">
      <c r="C288" s="46"/>
    </row>
    <row r="289" ht="12.75">
      <c r="C289" s="46"/>
    </row>
    <row r="290" ht="12.75">
      <c r="C290" s="46"/>
    </row>
    <row r="291" ht="12.75">
      <c r="C291" s="46"/>
    </row>
    <row r="292" ht="12.75">
      <c r="C292" s="46"/>
    </row>
    <row r="293" ht="12.75">
      <c r="C293" s="46"/>
    </row>
    <row r="294" ht="12.75">
      <c r="C294" s="46"/>
    </row>
    <row r="295" ht="12.75">
      <c r="C295" s="46"/>
    </row>
    <row r="296" ht="12.75">
      <c r="C296" s="46"/>
    </row>
    <row r="297" ht="12.75">
      <c r="C297" s="46"/>
    </row>
    <row r="298" ht="12.75">
      <c r="C298" s="46"/>
    </row>
    <row r="299" ht="12.75">
      <c r="C299" s="46"/>
    </row>
    <row r="300" ht="12.75">
      <c r="C300" s="46"/>
    </row>
    <row r="301" ht="12.75">
      <c r="C301" s="46"/>
    </row>
    <row r="302" ht="12.75">
      <c r="C302" s="46"/>
    </row>
    <row r="303" ht="12.75">
      <c r="C303" s="46"/>
    </row>
    <row r="304" ht="12.75">
      <c r="C304" s="46"/>
    </row>
    <row r="305" ht="12.75">
      <c r="C305" s="46"/>
    </row>
    <row r="306" ht="12.75">
      <c r="C306" s="46"/>
    </row>
    <row r="307" ht="12.75">
      <c r="C307" s="46"/>
    </row>
    <row r="308" ht="12.75">
      <c r="C308" s="46"/>
    </row>
    <row r="309" ht="12.75">
      <c r="C309" s="46"/>
    </row>
    <row r="310" ht="12.75">
      <c r="C310" s="46"/>
    </row>
    <row r="311" ht="12.75">
      <c r="C311" s="46"/>
    </row>
    <row r="312" ht="12.75">
      <c r="C312" s="46"/>
    </row>
    <row r="313" ht="12.75">
      <c r="C313" s="46"/>
    </row>
    <row r="314" ht="12.75">
      <c r="C314" s="46"/>
    </row>
    <row r="315" ht="12.75">
      <c r="C315" s="46"/>
    </row>
    <row r="316" ht="12.75">
      <c r="C316" s="46"/>
    </row>
    <row r="317" ht="12.75">
      <c r="C317" s="46"/>
    </row>
    <row r="318" ht="12.75">
      <c r="C318" s="46"/>
    </row>
    <row r="319" ht="12.75">
      <c r="C319" s="46"/>
    </row>
    <row r="320" ht="12.75">
      <c r="C320" s="46"/>
    </row>
    <row r="321" ht="12.75">
      <c r="C321" s="46"/>
    </row>
    <row r="322" ht="12.75">
      <c r="C322" s="46"/>
    </row>
    <row r="323" ht="12.75">
      <c r="C323" s="46"/>
    </row>
    <row r="324" ht="12.75">
      <c r="C324" s="46"/>
    </row>
    <row r="325" ht="12.75">
      <c r="C325" s="46"/>
    </row>
    <row r="326" ht="12.75">
      <c r="C326" s="46"/>
    </row>
    <row r="327" ht="12.75">
      <c r="C327" s="46"/>
    </row>
    <row r="328" ht="12.75">
      <c r="C328" s="46"/>
    </row>
    <row r="329" ht="12.75">
      <c r="C329" s="46"/>
    </row>
    <row r="330" ht="12.75">
      <c r="C330" s="46"/>
    </row>
    <row r="331" ht="12.75">
      <c r="C331" s="46"/>
    </row>
    <row r="332" ht="12.75">
      <c r="C332" s="46"/>
    </row>
    <row r="333" ht="12.75">
      <c r="C333" s="46"/>
    </row>
    <row r="334" ht="12.75">
      <c r="C334" s="46"/>
    </row>
    <row r="335" ht="12.75">
      <c r="C335" s="46"/>
    </row>
    <row r="336" ht="12.75">
      <c r="C336" s="46"/>
    </row>
    <row r="337" ht="12.75">
      <c r="C337" s="46"/>
    </row>
    <row r="338" ht="12.75">
      <c r="C338" s="46"/>
    </row>
    <row r="339" ht="12.75">
      <c r="C339" s="46"/>
    </row>
    <row r="340" ht="12.75">
      <c r="C340" s="46"/>
    </row>
    <row r="341" ht="12.75">
      <c r="C341" s="46"/>
    </row>
    <row r="342" ht="12.75">
      <c r="C342" s="46"/>
    </row>
    <row r="343" ht="12.75">
      <c r="C343" s="46"/>
    </row>
    <row r="344" ht="12.75">
      <c r="C344" s="46"/>
    </row>
    <row r="345" ht="12.75">
      <c r="C345" s="46"/>
    </row>
    <row r="346" ht="12.75">
      <c r="C346" s="46"/>
    </row>
    <row r="347" ht="12.75">
      <c r="C347" s="46"/>
    </row>
    <row r="348" ht="12.75">
      <c r="C348" s="46"/>
    </row>
    <row r="349" ht="12.75">
      <c r="C349" s="46"/>
    </row>
    <row r="350" ht="12.75">
      <c r="C350" s="46"/>
    </row>
    <row r="351" ht="12.75">
      <c r="C351" s="46"/>
    </row>
    <row r="352" ht="12.75">
      <c r="C352" s="46"/>
    </row>
    <row r="353" ht="12.75">
      <c r="C353" s="46"/>
    </row>
    <row r="354" ht="12.75">
      <c r="C354" s="46"/>
    </row>
    <row r="355" ht="12.75">
      <c r="C355" s="46"/>
    </row>
    <row r="356" ht="12.75">
      <c r="C356" s="46"/>
    </row>
    <row r="357" ht="12.75">
      <c r="C357" s="46"/>
    </row>
    <row r="358" ht="12.75">
      <c r="C358" s="46"/>
    </row>
    <row r="359" ht="12.75">
      <c r="C359" s="46"/>
    </row>
    <row r="360" ht="12.75">
      <c r="C360" s="46"/>
    </row>
    <row r="361" ht="12.75">
      <c r="C361" s="46"/>
    </row>
    <row r="362" ht="12.75">
      <c r="C362" s="46"/>
    </row>
    <row r="363" ht="12.75">
      <c r="C363" s="46"/>
    </row>
    <row r="364" ht="12.75">
      <c r="C364" s="46"/>
    </row>
    <row r="365" ht="12.75">
      <c r="C365" s="46"/>
    </row>
    <row r="366" ht="12.75">
      <c r="C366" s="46"/>
    </row>
    <row r="367" ht="12.75">
      <c r="C367" s="46"/>
    </row>
    <row r="368" ht="12.75">
      <c r="C368" s="46"/>
    </row>
    <row r="369" ht="12.75">
      <c r="C369" s="46"/>
    </row>
    <row r="370" ht="12.75">
      <c r="C370" s="46"/>
    </row>
    <row r="371" ht="12.75">
      <c r="C371" s="46"/>
    </row>
    <row r="372" ht="12.75">
      <c r="C372" s="46"/>
    </row>
    <row r="373" ht="12.75">
      <c r="C373" s="46"/>
    </row>
    <row r="374" ht="12.75">
      <c r="C374" s="46"/>
    </row>
    <row r="375" ht="12.75">
      <c r="C375" s="46"/>
    </row>
    <row r="376" ht="12.75">
      <c r="C376" s="46"/>
    </row>
    <row r="377" ht="12.75">
      <c r="C377" s="46"/>
    </row>
    <row r="378" ht="12.75">
      <c r="C378" s="46"/>
    </row>
    <row r="379" ht="12.75">
      <c r="C379" s="46"/>
    </row>
    <row r="380" ht="12.75">
      <c r="C380" s="46"/>
    </row>
    <row r="381" ht="12.75">
      <c r="C381" s="46"/>
    </row>
    <row r="382" ht="12.75">
      <c r="C382" s="46"/>
    </row>
    <row r="383" ht="12.75">
      <c r="C383" s="46"/>
    </row>
    <row r="384" ht="12.75">
      <c r="C384" s="46"/>
    </row>
    <row r="385" ht="12.75">
      <c r="C385" s="46"/>
    </row>
    <row r="386" ht="12.75">
      <c r="C386" s="46"/>
    </row>
    <row r="387" ht="12.75">
      <c r="C387" s="46"/>
    </row>
    <row r="388" ht="12.75">
      <c r="C388" s="46"/>
    </row>
    <row r="389" ht="12.75">
      <c r="C389" s="46"/>
    </row>
    <row r="390" ht="12.75">
      <c r="C390" s="46"/>
    </row>
    <row r="391" ht="12.75">
      <c r="C391" s="46"/>
    </row>
    <row r="392" ht="12.75">
      <c r="C392" s="46"/>
    </row>
    <row r="393" ht="12.75">
      <c r="C393" s="46"/>
    </row>
    <row r="394" ht="12.75">
      <c r="C394" s="46"/>
    </row>
    <row r="395" ht="12.75">
      <c r="C395" s="46"/>
    </row>
    <row r="396" ht="12.75">
      <c r="C396" s="46"/>
    </row>
    <row r="397" ht="12.75">
      <c r="C397" s="46"/>
    </row>
    <row r="398" ht="12.75">
      <c r="C398" s="46"/>
    </row>
    <row r="399" ht="12.75">
      <c r="C399" s="46"/>
    </row>
    <row r="400" ht="12.75">
      <c r="C400" s="46"/>
    </row>
    <row r="401" ht="12.75">
      <c r="C401" s="46"/>
    </row>
    <row r="402" ht="12.75">
      <c r="C402" s="46"/>
    </row>
    <row r="403" ht="12.75">
      <c r="C403" s="46"/>
    </row>
    <row r="404" ht="12.75">
      <c r="C404" s="46"/>
    </row>
    <row r="405" ht="12.75">
      <c r="C405" s="46"/>
    </row>
    <row r="406" ht="12.75">
      <c r="C406" s="46"/>
    </row>
    <row r="407" ht="12.75">
      <c r="C407" s="46"/>
    </row>
    <row r="408" ht="12.75">
      <c r="C408" s="46"/>
    </row>
    <row r="409" ht="12.75">
      <c r="C409" s="46"/>
    </row>
    <row r="410" ht="12.75">
      <c r="C410" s="46"/>
    </row>
    <row r="411" ht="12.75">
      <c r="C411" s="46"/>
    </row>
    <row r="412" ht="12.75">
      <c r="C412" s="46"/>
    </row>
    <row r="413" ht="12.75">
      <c r="C413" s="46"/>
    </row>
    <row r="414" ht="12.75">
      <c r="C414" s="46"/>
    </row>
    <row r="415" ht="12.75">
      <c r="C415" s="46"/>
    </row>
    <row r="416" ht="12.75">
      <c r="C416" s="46"/>
    </row>
    <row r="417" ht="12.75">
      <c r="C417" s="46"/>
    </row>
    <row r="418" ht="12.75">
      <c r="C418" s="46"/>
    </row>
    <row r="419" ht="12.75">
      <c r="C419" s="46"/>
    </row>
    <row r="420" ht="12.75">
      <c r="C420" s="46"/>
    </row>
    <row r="421" ht="12.75">
      <c r="C421" s="46"/>
    </row>
    <row r="422" ht="12.75">
      <c r="C422" s="46"/>
    </row>
    <row r="423" ht="12.75">
      <c r="C423" s="46"/>
    </row>
    <row r="424" ht="12.75">
      <c r="C424" s="46"/>
    </row>
    <row r="425" ht="12.75">
      <c r="C425" s="46"/>
    </row>
    <row r="426" ht="12.75">
      <c r="C426" s="46"/>
    </row>
    <row r="427" ht="12.75">
      <c r="C427" s="46"/>
    </row>
    <row r="428" ht="12.75">
      <c r="C428" s="46"/>
    </row>
    <row r="429" ht="12.75">
      <c r="C429" s="46"/>
    </row>
    <row r="430" ht="12.75">
      <c r="C430" s="46"/>
    </row>
    <row r="431" ht="12.75">
      <c r="C431" s="46"/>
    </row>
    <row r="432" ht="12.75">
      <c r="C432" s="46"/>
    </row>
    <row r="433" ht="12.75">
      <c r="C433" s="46"/>
    </row>
    <row r="434" ht="12.75">
      <c r="C434" s="46"/>
    </row>
    <row r="435" ht="12.75">
      <c r="C435" s="46"/>
    </row>
    <row r="436" ht="12.75">
      <c r="C436" s="46"/>
    </row>
    <row r="437" ht="12.75">
      <c r="C437" s="46"/>
    </row>
    <row r="438" ht="12.75">
      <c r="C438" s="46"/>
    </row>
    <row r="439" ht="12.75">
      <c r="C439" s="46"/>
    </row>
    <row r="440" ht="12.75">
      <c r="C440" s="46"/>
    </row>
    <row r="441" ht="12.75">
      <c r="C441" s="46"/>
    </row>
    <row r="442" ht="12.75">
      <c r="C442" s="46"/>
    </row>
    <row r="443" ht="12.75">
      <c r="C443" s="46"/>
    </row>
    <row r="444" ht="12.75">
      <c r="C444" s="46"/>
    </row>
    <row r="445" ht="12.75">
      <c r="C445" s="46"/>
    </row>
    <row r="446" ht="12.75">
      <c r="C446" s="46"/>
    </row>
    <row r="447" ht="12.75">
      <c r="C447" s="46"/>
    </row>
    <row r="448" ht="12.75">
      <c r="C448" s="46"/>
    </row>
    <row r="449" ht="12.75">
      <c r="C449" s="46"/>
    </row>
    <row r="450" ht="12.75">
      <c r="C450" s="46"/>
    </row>
    <row r="451" ht="12.75">
      <c r="C451" s="46"/>
    </row>
    <row r="452" ht="12.75">
      <c r="C452" s="46"/>
    </row>
    <row r="453" ht="12.75">
      <c r="C453" s="46"/>
    </row>
    <row r="454" ht="12.75">
      <c r="C454" s="46"/>
    </row>
    <row r="455" ht="12.75">
      <c r="C455" s="46"/>
    </row>
    <row r="456" ht="12.75">
      <c r="C456" s="46"/>
    </row>
    <row r="457" ht="12.75">
      <c r="C457" s="46"/>
    </row>
    <row r="458" ht="12.75">
      <c r="C458" s="46"/>
    </row>
    <row r="459" ht="12.75">
      <c r="C459" s="46"/>
    </row>
    <row r="460" ht="12.75">
      <c r="C460" s="46"/>
    </row>
    <row r="461" ht="12.75">
      <c r="C461" s="46"/>
    </row>
    <row r="462" ht="12.75">
      <c r="C462" s="46"/>
    </row>
    <row r="463" ht="12.75">
      <c r="C463" s="46"/>
    </row>
    <row r="464" ht="12.75">
      <c r="C464" s="46"/>
    </row>
    <row r="465" ht="12.75">
      <c r="C465" s="46"/>
    </row>
    <row r="466" ht="12.75">
      <c r="C466" s="46"/>
    </row>
    <row r="467" ht="12.75">
      <c r="C467" s="46"/>
    </row>
    <row r="468" ht="12.75">
      <c r="C468" s="46"/>
    </row>
    <row r="469" ht="12.75">
      <c r="C469" s="46"/>
    </row>
    <row r="470" ht="12.75">
      <c r="C470" s="46"/>
    </row>
    <row r="471" ht="12.75">
      <c r="C471" s="46"/>
    </row>
    <row r="472" ht="12.75">
      <c r="C472" s="46"/>
    </row>
    <row r="473" ht="12.75">
      <c r="C473" s="46"/>
    </row>
    <row r="474" ht="12.75">
      <c r="C474" s="46"/>
    </row>
    <row r="475" ht="12.75">
      <c r="C475" s="46"/>
    </row>
    <row r="476" ht="12.75">
      <c r="C476" s="46"/>
    </row>
    <row r="477" ht="12.75">
      <c r="C477" s="46"/>
    </row>
    <row r="478" ht="12.75">
      <c r="C478" s="46"/>
    </row>
    <row r="479" ht="12.75">
      <c r="C479" s="46"/>
    </row>
    <row r="480" ht="12.75">
      <c r="C480" s="46"/>
    </row>
    <row r="481" ht="12.75">
      <c r="C481" s="46"/>
    </row>
    <row r="482" ht="12.75">
      <c r="C482" s="46"/>
    </row>
    <row r="483" ht="12.75">
      <c r="C483" s="46"/>
    </row>
    <row r="484" ht="12.75">
      <c r="C484" s="46"/>
    </row>
    <row r="485" ht="12.75">
      <c r="C485" s="46"/>
    </row>
    <row r="486" ht="12.75">
      <c r="C486" s="46"/>
    </row>
    <row r="487" ht="12.75">
      <c r="C487" s="46"/>
    </row>
    <row r="488" ht="12.75">
      <c r="C488" s="46"/>
    </row>
    <row r="489" ht="12.75">
      <c r="C489" s="46"/>
    </row>
    <row r="490" ht="12.75">
      <c r="C490" s="46"/>
    </row>
    <row r="491" ht="12.75">
      <c r="C491" s="46"/>
    </row>
    <row r="492" ht="12.75">
      <c r="C492" s="46"/>
    </row>
    <row r="493" ht="12.75">
      <c r="C493" s="46"/>
    </row>
    <row r="494" ht="12.75">
      <c r="C494" s="46"/>
    </row>
    <row r="495" ht="12.75">
      <c r="C495" s="46"/>
    </row>
    <row r="496" ht="12.75">
      <c r="C496" s="46"/>
    </row>
    <row r="497" ht="12.75">
      <c r="C497" s="46"/>
    </row>
    <row r="498" ht="12.75">
      <c r="C498" s="46"/>
    </row>
    <row r="499" ht="12.75">
      <c r="C499" s="46"/>
    </row>
    <row r="500" ht="12.75">
      <c r="C500" s="46"/>
    </row>
    <row r="501" ht="12.75">
      <c r="C501" s="46"/>
    </row>
    <row r="502" ht="12.75">
      <c r="C502" s="46"/>
    </row>
    <row r="503" ht="12.75">
      <c r="C503" s="46"/>
    </row>
    <row r="504" ht="12.75">
      <c r="C504" s="46"/>
    </row>
    <row r="505" ht="12.75">
      <c r="C505" s="46"/>
    </row>
    <row r="506" ht="12.75">
      <c r="C506" s="46"/>
    </row>
    <row r="507" ht="12.75">
      <c r="C507" s="46"/>
    </row>
    <row r="508" ht="12.75">
      <c r="C508" s="46"/>
    </row>
    <row r="509" ht="12.75">
      <c r="C509" s="46"/>
    </row>
    <row r="510" ht="12.75">
      <c r="C510" s="46"/>
    </row>
    <row r="511" ht="12.75">
      <c r="C511" s="46"/>
    </row>
    <row r="512" ht="12.75">
      <c r="C512" s="46"/>
    </row>
    <row r="513" ht="12.75">
      <c r="C513" s="46"/>
    </row>
    <row r="514" ht="12.75">
      <c r="C514" s="46"/>
    </row>
    <row r="515" ht="12.75">
      <c r="C515" s="46"/>
    </row>
    <row r="516" ht="12.75">
      <c r="C516" s="46"/>
    </row>
    <row r="517" ht="12.75">
      <c r="C517" s="46"/>
    </row>
    <row r="518" ht="12.75">
      <c r="C518" s="46"/>
    </row>
    <row r="519" ht="12.75">
      <c r="C519" s="46"/>
    </row>
    <row r="520" ht="12.75">
      <c r="C520" s="46"/>
    </row>
    <row r="521" ht="12.75">
      <c r="C521" s="46"/>
    </row>
    <row r="522" ht="12.75">
      <c r="C522" s="46"/>
    </row>
    <row r="523" ht="12.75">
      <c r="C523" s="46"/>
    </row>
    <row r="524" ht="12.75">
      <c r="C524" s="46"/>
    </row>
    <row r="525" ht="12.75">
      <c r="C525" s="46"/>
    </row>
    <row r="526" ht="12.75">
      <c r="C526" s="46"/>
    </row>
    <row r="527" ht="12.75">
      <c r="C527" s="46"/>
    </row>
    <row r="528" ht="12.75">
      <c r="C528" s="46"/>
    </row>
    <row r="529" ht="12.75">
      <c r="C529" s="46"/>
    </row>
    <row r="530" ht="12.75">
      <c r="C530" s="46"/>
    </row>
    <row r="531" ht="12.75">
      <c r="C531" s="46"/>
    </row>
    <row r="532" ht="12.75">
      <c r="C532" s="46"/>
    </row>
    <row r="533" ht="12.75">
      <c r="C533" s="46"/>
    </row>
    <row r="534" ht="12.75">
      <c r="C534" s="46"/>
    </row>
    <row r="535" ht="12.75">
      <c r="C535" s="46"/>
    </row>
    <row r="536" ht="12.75">
      <c r="C536" s="46"/>
    </row>
    <row r="537" ht="12.75">
      <c r="C537" s="46"/>
    </row>
    <row r="538" ht="12.75">
      <c r="C538" s="46"/>
    </row>
    <row r="539" ht="12.75">
      <c r="C539" s="46"/>
    </row>
    <row r="540" ht="12.75">
      <c r="C540" s="46"/>
    </row>
    <row r="541" ht="12.75">
      <c r="C541" s="46"/>
    </row>
    <row r="542" ht="12.75">
      <c r="C542" s="46"/>
    </row>
    <row r="543" ht="12.75">
      <c r="C543" s="46"/>
    </row>
    <row r="544" ht="12.75">
      <c r="C544" s="46"/>
    </row>
    <row r="545" ht="12.75">
      <c r="C545" s="46"/>
    </row>
    <row r="546" ht="12.75">
      <c r="C546" s="46"/>
    </row>
    <row r="547" ht="12.75">
      <c r="C547" s="46"/>
    </row>
    <row r="548" ht="12.75">
      <c r="C548" s="46"/>
    </row>
    <row r="549" ht="12.75">
      <c r="C549" s="46"/>
    </row>
    <row r="550" ht="12.75">
      <c r="C550" s="46"/>
    </row>
    <row r="551" ht="12.75">
      <c r="C551" s="46"/>
    </row>
    <row r="552" ht="12.75">
      <c r="C552" s="46"/>
    </row>
    <row r="553" ht="12.75">
      <c r="C553" s="46"/>
    </row>
    <row r="554" ht="12.75">
      <c r="C554" s="46"/>
    </row>
    <row r="555" ht="12.75">
      <c r="C555" s="46"/>
    </row>
    <row r="556" ht="12.75">
      <c r="C556" s="46"/>
    </row>
    <row r="557" ht="12.75">
      <c r="C557" s="46"/>
    </row>
    <row r="558" ht="12.75">
      <c r="C558" s="46"/>
    </row>
    <row r="559" ht="12.75">
      <c r="C559" s="46"/>
    </row>
    <row r="560" ht="12.75">
      <c r="C560" s="46"/>
    </row>
    <row r="561" ht="12.75">
      <c r="C561" s="46"/>
    </row>
    <row r="562" ht="12.75">
      <c r="C562" s="46"/>
    </row>
    <row r="563" ht="12.75">
      <c r="C563" s="46"/>
    </row>
    <row r="564" ht="12.75">
      <c r="C564" s="46"/>
    </row>
    <row r="565" ht="12.75">
      <c r="C565" s="46"/>
    </row>
    <row r="566" ht="12.75">
      <c r="C566" s="46"/>
    </row>
    <row r="567" ht="12.75">
      <c r="C567" s="46"/>
    </row>
    <row r="568" ht="12.75">
      <c r="C568" s="46"/>
    </row>
    <row r="569" ht="12.75">
      <c r="C569" s="46"/>
    </row>
    <row r="570" ht="12.75">
      <c r="C570" s="46"/>
    </row>
    <row r="571" ht="12.75">
      <c r="C571" s="46"/>
    </row>
    <row r="572" ht="12.75">
      <c r="C572" s="46"/>
    </row>
    <row r="573" ht="12.75">
      <c r="C573" s="46"/>
    </row>
    <row r="574" ht="12.75">
      <c r="C574" s="46"/>
    </row>
    <row r="575" ht="12.75">
      <c r="C575" s="46"/>
    </row>
    <row r="576" ht="12.75">
      <c r="C576" s="46"/>
    </row>
    <row r="577" ht="12.75">
      <c r="C577" s="46"/>
    </row>
    <row r="578" ht="12.75">
      <c r="C578" s="46"/>
    </row>
    <row r="579" ht="12.75">
      <c r="C579" s="46"/>
    </row>
    <row r="580" ht="12.75">
      <c r="C580" s="46"/>
    </row>
    <row r="581" ht="12.75">
      <c r="C581" s="46"/>
    </row>
    <row r="582" ht="12.75">
      <c r="C582" s="46"/>
    </row>
    <row r="583" ht="12.75">
      <c r="C583" s="46"/>
    </row>
    <row r="584" ht="12.75">
      <c r="C584" s="46"/>
    </row>
    <row r="585" ht="12.75">
      <c r="C585" s="46"/>
    </row>
    <row r="586" ht="12.75">
      <c r="C586" s="46"/>
    </row>
    <row r="587" ht="12.75">
      <c r="C587" s="46"/>
    </row>
    <row r="588" ht="12.75">
      <c r="C588" s="46"/>
    </row>
    <row r="589" ht="12.75">
      <c r="C589" s="46"/>
    </row>
    <row r="590" ht="12.75">
      <c r="C590" s="46"/>
    </row>
    <row r="591" ht="12.75">
      <c r="C591" s="46"/>
    </row>
    <row r="592" ht="12.75">
      <c r="C592" s="46"/>
    </row>
    <row r="593" ht="12.75">
      <c r="C593" s="46"/>
    </row>
    <row r="594" ht="12.75">
      <c r="C594" s="46"/>
    </row>
    <row r="595" ht="12.75">
      <c r="C595" s="46"/>
    </row>
    <row r="596" ht="12.75">
      <c r="C596" s="46"/>
    </row>
    <row r="597" ht="12.75">
      <c r="C597" s="46"/>
    </row>
    <row r="598" ht="12.75">
      <c r="C598" s="46"/>
    </row>
    <row r="599" ht="12.75">
      <c r="C599" s="46"/>
    </row>
    <row r="600" ht="12.75">
      <c r="C600" s="46"/>
    </row>
    <row r="601" ht="12.75">
      <c r="C601" s="46"/>
    </row>
    <row r="602" ht="12.75">
      <c r="C602" s="46"/>
    </row>
    <row r="603" ht="12.75">
      <c r="C603" s="46"/>
    </row>
    <row r="604" ht="12.75">
      <c r="C604" s="46"/>
    </row>
    <row r="605" ht="12.75">
      <c r="C605" s="46"/>
    </row>
    <row r="606" ht="12.75">
      <c r="C606" s="46"/>
    </row>
    <row r="607" ht="12.75">
      <c r="C607" s="46"/>
    </row>
    <row r="608" ht="12.75">
      <c r="C608" s="46"/>
    </row>
    <row r="609" ht="12.75">
      <c r="C609" s="46"/>
    </row>
    <row r="610" ht="12.75">
      <c r="C610" s="46"/>
    </row>
    <row r="611" ht="12.75">
      <c r="C611" s="46"/>
    </row>
    <row r="612" ht="12.75">
      <c r="C612" s="46"/>
    </row>
    <row r="613" ht="12.75">
      <c r="C613" s="46"/>
    </row>
    <row r="614" ht="12.75">
      <c r="C614" s="46"/>
    </row>
    <row r="615" ht="12.75">
      <c r="C615" s="46"/>
    </row>
    <row r="616" ht="12.75">
      <c r="C616" s="46"/>
    </row>
    <row r="617" ht="12.75">
      <c r="C617" s="46"/>
    </row>
    <row r="618" ht="12.75">
      <c r="C618" s="46"/>
    </row>
    <row r="619" ht="12.75">
      <c r="C619" s="46"/>
    </row>
    <row r="620" ht="12.75">
      <c r="C620" s="46"/>
    </row>
    <row r="621" ht="12.75">
      <c r="C621" s="46"/>
    </row>
    <row r="622" ht="12.75">
      <c r="C622" s="46"/>
    </row>
    <row r="623" ht="12.75">
      <c r="C623" s="46"/>
    </row>
    <row r="624" ht="12.75">
      <c r="C624" s="46"/>
    </row>
    <row r="625" ht="12.75">
      <c r="C625" s="46"/>
    </row>
    <row r="626" ht="12.75">
      <c r="C626" s="46"/>
    </row>
    <row r="627" ht="12.75">
      <c r="C627" s="46"/>
    </row>
    <row r="628" ht="12.75">
      <c r="C628" s="46"/>
    </row>
    <row r="629" ht="12.75">
      <c r="C629" s="46"/>
    </row>
    <row r="630" ht="12.75">
      <c r="C630" s="46"/>
    </row>
    <row r="631" ht="12.75">
      <c r="C631" s="46"/>
    </row>
    <row r="632" ht="12.75">
      <c r="C632" s="46"/>
    </row>
    <row r="633" ht="12.75">
      <c r="C633" s="46"/>
    </row>
    <row r="634" ht="12.75">
      <c r="C634" s="46"/>
    </row>
    <row r="635" ht="12.75">
      <c r="C635" s="46"/>
    </row>
    <row r="636" ht="12.75">
      <c r="C636" s="46"/>
    </row>
    <row r="637" ht="12.75">
      <c r="C637" s="46"/>
    </row>
    <row r="638" ht="12.75">
      <c r="C638" s="46"/>
    </row>
    <row r="639" ht="12.75">
      <c r="C639" s="46"/>
    </row>
    <row r="640" ht="12.75">
      <c r="C640" s="46"/>
    </row>
    <row r="641" ht="12.75">
      <c r="C641" s="46"/>
    </row>
    <row r="642" ht="12.75">
      <c r="C642" s="46"/>
    </row>
    <row r="643" ht="12.75">
      <c r="C643" s="46"/>
    </row>
    <row r="644" ht="12.75">
      <c r="C644" s="46"/>
    </row>
    <row r="645" ht="12.75">
      <c r="C645" s="46"/>
    </row>
    <row r="646" ht="12.75">
      <c r="C646" s="46"/>
    </row>
    <row r="647" ht="12.75">
      <c r="C647" s="46"/>
    </row>
    <row r="648" ht="12.75">
      <c r="C648" s="46"/>
    </row>
    <row r="649" ht="12.75">
      <c r="C649" s="46"/>
    </row>
    <row r="650" ht="12.75">
      <c r="C650" s="46"/>
    </row>
    <row r="651" ht="12.75">
      <c r="C651" s="46"/>
    </row>
    <row r="652" ht="12.75">
      <c r="C652" s="46"/>
    </row>
    <row r="653" ht="12.75">
      <c r="C653" s="46"/>
    </row>
    <row r="654" ht="12.75">
      <c r="C654" s="46"/>
    </row>
    <row r="655" ht="12.75">
      <c r="C655" s="46"/>
    </row>
    <row r="656" ht="12.75">
      <c r="C656" s="46"/>
    </row>
    <row r="657" ht="12.75">
      <c r="C657" s="46"/>
    </row>
    <row r="658" ht="12.75">
      <c r="C658" s="46"/>
    </row>
    <row r="659" ht="12.75">
      <c r="C659" s="46"/>
    </row>
    <row r="660" ht="12.75">
      <c r="C660" s="46"/>
    </row>
    <row r="661" ht="12.75">
      <c r="C661" s="46"/>
    </row>
    <row r="662" ht="12.75">
      <c r="C662" s="46"/>
    </row>
    <row r="663" ht="12.75">
      <c r="C663" s="46"/>
    </row>
    <row r="664" ht="12.75">
      <c r="C664" s="46"/>
    </row>
    <row r="665" ht="12.75">
      <c r="C665" s="46"/>
    </row>
    <row r="666" ht="12.75">
      <c r="C666" s="46"/>
    </row>
    <row r="667" ht="12.75">
      <c r="C667" s="46"/>
    </row>
    <row r="668" ht="12.75">
      <c r="C668" s="46"/>
    </row>
    <row r="669" ht="12.75">
      <c r="C669" s="46"/>
    </row>
    <row r="670" ht="12.75">
      <c r="C670" s="46"/>
    </row>
    <row r="671" ht="12.75">
      <c r="C671" s="46"/>
    </row>
    <row r="672" ht="12.75">
      <c r="C672" s="46"/>
    </row>
    <row r="673" ht="12.75">
      <c r="C673" s="46"/>
    </row>
    <row r="674" ht="12.75">
      <c r="C674" s="46"/>
    </row>
    <row r="675" ht="12.75">
      <c r="C675" s="46"/>
    </row>
    <row r="676" ht="12.75">
      <c r="C676" s="46"/>
    </row>
    <row r="677" ht="12.75">
      <c r="C677" s="46"/>
    </row>
    <row r="678" ht="12.75">
      <c r="C678" s="46"/>
    </row>
    <row r="679" ht="12.75">
      <c r="C679" s="46"/>
    </row>
    <row r="680" ht="12.75">
      <c r="C680" s="46"/>
    </row>
    <row r="681" ht="12.75">
      <c r="C681" s="46"/>
    </row>
    <row r="682" ht="12.75">
      <c r="C682" s="46"/>
    </row>
    <row r="683" ht="12.75">
      <c r="C683" s="46"/>
    </row>
    <row r="684" ht="12.75">
      <c r="C684" s="46"/>
    </row>
    <row r="685" ht="12.75">
      <c r="C685" s="46"/>
    </row>
    <row r="686" ht="12.75">
      <c r="C686" s="46"/>
    </row>
    <row r="687" ht="12.75">
      <c r="C687" s="46"/>
    </row>
  </sheetData>
  <sheetProtection/>
  <mergeCells count="220">
    <mergeCell ref="A194:H194"/>
    <mergeCell ref="B179:C179"/>
    <mergeCell ref="B180:C180"/>
    <mergeCell ref="B181:C181"/>
    <mergeCell ref="A170:A181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55:C155"/>
    <mergeCell ref="B156:C156"/>
    <mergeCell ref="B157:C157"/>
    <mergeCell ref="B164:C164"/>
    <mergeCell ref="B165:C165"/>
    <mergeCell ref="B166:C166"/>
    <mergeCell ref="B167:C167"/>
    <mergeCell ref="A146:A157"/>
    <mergeCell ref="B146:C146"/>
    <mergeCell ref="B147:C147"/>
    <mergeCell ref="B148:C148"/>
    <mergeCell ref="B149:C149"/>
    <mergeCell ref="B150:C150"/>
    <mergeCell ref="B151:C151"/>
    <mergeCell ref="B154:C154"/>
    <mergeCell ref="B121:C121"/>
    <mergeCell ref="A110:A121"/>
    <mergeCell ref="B110:C110"/>
    <mergeCell ref="B111:C111"/>
    <mergeCell ref="B112:C112"/>
    <mergeCell ref="B113:C113"/>
    <mergeCell ref="B114:C114"/>
    <mergeCell ref="B115:C115"/>
    <mergeCell ref="B118:C118"/>
    <mergeCell ref="B117:C117"/>
    <mergeCell ref="B119:C119"/>
    <mergeCell ref="B120:C120"/>
    <mergeCell ref="B103:C103"/>
    <mergeCell ref="B104:C104"/>
    <mergeCell ref="B105:C105"/>
    <mergeCell ref="B106:C106"/>
    <mergeCell ref="B116:C116"/>
    <mergeCell ref="A98:A109"/>
    <mergeCell ref="B98:C98"/>
    <mergeCell ref="B99:C99"/>
    <mergeCell ref="B100:C100"/>
    <mergeCell ref="B101:C101"/>
    <mergeCell ref="B102:C102"/>
    <mergeCell ref="B107:C107"/>
    <mergeCell ref="B108:C108"/>
    <mergeCell ref="B109:C109"/>
    <mergeCell ref="B95:C95"/>
    <mergeCell ref="B96:C96"/>
    <mergeCell ref="B84:C84"/>
    <mergeCell ref="B85:C85"/>
    <mergeCell ref="B90:C90"/>
    <mergeCell ref="B91:C91"/>
    <mergeCell ref="B92:C92"/>
    <mergeCell ref="B93:C93"/>
    <mergeCell ref="B94:C94"/>
    <mergeCell ref="B86:C86"/>
    <mergeCell ref="B87:C87"/>
    <mergeCell ref="B88:C88"/>
    <mergeCell ref="B45:C45"/>
    <mergeCell ref="B50:C50"/>
    <mergeCell ref="B57:C57"/>
    <mergeCell ref="B51:C51"/>
    <mergeCell ref="B52:C52"/>
    <mergeCell ref="B82:C82"/>
    <mergeCell ref="B65:C65"/>
    <mergeCell ref="B61:C61"/>
    <mergeCell ref="A50:A61"/>
    <mergeCell ref="B72:C72"/>
    <mergeCell ref="B73:C73"/>
    <mergeCell ref="A62:A73"/>
    <mergeCell ref="B62:C62"/>
    <mergeCell ref="B63:C63"/>
    <mergeCell ref="B64:C64"/>
    <mergeCell ref="B68:C68"/>
    <mergeCell ref="B69:C69"/>
    <mergeCell ref="B71:C71"/>
    <mergeCell ref="B14:C14"/>
    <mergeCell ref="B18:C18"/>
    <mergeCell ref="B37:C37"/>
    <mergeCell ref="B36:C36"/>
    <mergeCell ref="B21:C21"/>
    <mergeCell ref="B33:C33"/>
    <mergeCell ref="B19:C19"/>
    <mergeCell ref="B35:C35"/>
    <mergeCell ref="B32:C32"/>
    <mergeCell ref="B20:C20"/>
    <mergeCell ref="A4:A6"/>
    <mergeCell ref="B41:C41"/>
    <mergeCell ref="B24:C24"/>
    <mergeCell ref="B23:C23"/>
    <mergeCell ref="B28:C28"/>
    <mergeCell ref="B34:C34"/>
    <mergeCell ref="A14:A25"/>
    <mergeCell ref="B15:C15"/>
    <mergeCell ref="B17:C17"/>
    <mergeCell ref="B22:C22"/>
    <mergeCell ref="G5:G6"/>
    <mergeCell ref="B7:C7"/>
    <mergeCell ref="A38:A49"/>
    <mergeCell ref="B46:C46"/>
    <mergeCell ref="B38:C38"/>
    <mergeCell ref="B39:C39"/>
    <mergeCell ref="B42:C42"/>
    <mergeCell ref="B43:C43"/>
    <mergeCell ref="B49:C49"/>
    <mergeCell ref="B48:C48"/>
    <mergeCell ref="B16:C16"/>
    <mergeCell ref="B25:C25"/>
    <mergeCell ref="A2:H2"/>
    <mergeCell ref="A7:A13"/>
    <mergeCell ref="B4:C6"/>
    <mergeCell ref="D4:D6"/>
    <mergeCell ref="E4:G4"/>
    <mergeCell ref="H4:H6"/>
    <mergeCell ref="E5:E6"/>
    <mergeCell ref="A3:H3"/>
    <mergeCell ref="F5:F6"/>
    <mergeCell ref="B9:C9"/>
    <mergeCell ref="B10:C10"/>
    <mergeCell ref="B11:C11"/>
    <mergeCell ref="B12:C12"/>
    <mergeCell ref="B13:C13"/>
    <mergeCell ref="B8:C8"/>
    <mergeCell ref="A26:A37"/>
    <mergeCell ref="B31:C31"/>
    <mergeCell ref="B29:C29"/>
    <mergeCell ref="B30:C30"/>
    <mergeCell ref="B56:C56"/>
    <mergeCell ref="B26:C26"/>
    <mergeCell ref="B40:C40"/>
    <mergeCell ref="B47:C47"/>
    <mergeCell ref="B27:C27"/>
    <mergeCell ref="B44:C44"/>
    <mergeCell ref="D204:E204"/>
    <mergeCell ref="A196:E196"/>
    <mergeCell ref="A197:D197"/>
    <mergeCell ref="A198:F198"/>
    <mergeCell ref="A199:E199"/>
    <mergeCell ref="A195:H195"/>
    <mergeCell ref="B97:C97"/>
    <mergeCell ref="A134:A145"/>
    <mergeCell ref="B134:C134"/>
    <mergeCell ref="B135:C135"/>
    <mergeCell ref="B136:C136"/>
    <mergeCell ref="B137:C137"/>
    <mergeCell ref="A86:A97"/>
    <mergeCell ref="B89:C89"/>
    <mergeCell ref="B145:C145"/>
    <mergeCell ref="B142:C142"/>
    <mergeCell ref="B53:C53"/>
    <mergeCell ref="B54:C54"/>
    <mergeCell ref="B55:C55"/>
    <mergeCell ref="B59:C59"/>
    <mergeCell ref="B58:C58"/>
    <mergeCell ref="B60:C60"/>
    <mergeCell ref="B66:C66"/>
    <mergeCell ref="B67:C67"/>
    <mergeCell ref="B70:C70"/>
    <mergeCell ref="A74:A85"/>
    <mergeCell ref="B74:C74"/>
    <mergeCell ref="B75:C75"/>
    <mergeCell ref="B76:C76"/>
    <mergeCell ref="B77:C77"/>
    <mergeCell ref="B78:C78"/>
    <mergeCell ref="B79:C79"/>
    <mergeCell ref="B83:C83"/>
    <mergeCell ref="B80:C80"/>
    <mergeCell ref="B81:C81"/>
    <mergeCell ref="A122:A133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90:C190"/>
    <mergeCell ref="B131:C131"/>
    <mergeCell ref="B132:C132"/>
    <mergeCell ref="B133:C133"/>
    <mergeCell ref="B144:C144"/>
    <mergeCell ref="B138:C138"/>
    <mergeCell ref="B139:C139"/>
    <mergeCell ref="B140:C140"/>
    <mergeCell ref="B141:C141"/>
    <mergeCell ref="B143:C143"/>
    <mergeCell ref="B191:C191"/>
    <mergeCell ref="B192:C192"/>
    <mergeCell ref="B193:C193"/>
    <mergeCell ref="B188:C188"/>
    <mergeCell ref="B189:C189"/>
    <mergeCell ref="B152:C152"/>
    <mergeCell ref="B153:C153"/>
    <mergeCell ref="A182:A193"/>
    <mergeCell ref="B182:C182"/>
    <mergeCell ref="B183:C183"/>
    <mergeCell ref="B184:C184"/>
    <mergeCell ref="B185:C185"/>
    <mergeCell ref="B186:C186"/>
    <mergeCell ref="B187:C187"/>
    <mergeCell ref="B168:C168"/>
    <mergeCell ref="B169:C169"/>
    <mergeCell ref="A158:A169"/>
    <mergeCell ref="B158:C158"/>
    <mergeCell ref="B159:C159"/>
    <mergeCell ref="B160:C160"/>
    <mergeCell ref="B161:C161"/>
    <mergeCell ref="B162:C162"/>
    <mergeCell ref="B163:C163"/>
  </mergeCells>
  <hyperlinks>
    <hyperlink ref="A1" r:id="rId1" display="http://kayham.erciyes.edu.tr/"/>
  </hyperlinks>
  <printOptions/>
  <pageMargins left="0.75" right="0.75" top="0.52" bottom="0.2" header="0.43" footer="0.15"/>
  <pageSetup horizontalDpi="600" verticalDpi="600" orientation="portrait" paperSize="9" scale="62" r:id="rId3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3" t="s">
        <v>3</v>
      </c>
      <c r="B1" s="108"/>
      <c r="C1" s="108"/>
      <c r="D1" s="108"/>
      <c r="E1" s="144"/>
      <c r="F1" s="101"/>
      <c r="G1" s="101"/>
      <c r="H1" s="842" t="s">
        <v>4</v>
      </c>
    </row>
    <row r="2" spans="1:8" ht="27" customHeight="1" thickBot="1" thickTop="1">
      <c r="A2" s="1278" t="s">
        <v>490</v>
      </c>
      <c r="B2" s="1279"/>
      <c r="C2" s="1279"/>
      <c r="D2" s="1279"/>
      <c r="E2" s="1279"/>
      <c r="F2" s="1279"/>
      <c r="G2" s="1279"/>
      <c r="H2" s="1280"/>
    </row>
    <row r="3" spans="1:17" ht="39.75" customHeight="1">
      <c r="A3" s="1275" t="s">
        <v>336</v>
      </c>
      <c r="B3" s="1276"/>
      <c r="C3" s="1276"/>
      <c r="D3" s="1276"/>
      <c r="E3" s="1276"/>
      <c r="F3" s="1276"/>
      <c r="G3" s="1276"/>
      <c r="H3" s="1277"/>
      <c r="I3" s="330"/>
      <c r="J3" s="330"/>
      <c r="K3" s="330"/>
      <c r="L3" s="330"/>
      <c r="M3" s="330"/>
      <c r="N3" s="330"/>
      <c r="O3" s="330"/>
      <c r="P3" s="330"/>
      <c r="Q3" s="330"/>
    </row>
    <row r="4" spans="1:8" ht="36" customHeight="1">
      <c r="A4" s="1126" t="s">
        <v>147</v>
      </c>
      <c r="B4" s="1127" t="s">
        <v>148</v>
      </c>
      <c r="C4" s="1128" t="s">
        <v>28</v>
      </c>
      <c r="D4" s="1129"/>
      <c r="E4" s="1128" t="s">
        <v>170</v>
      </c>
      <c r="F4" s="1129"/>
      <c r="G4" s="1128" t="s">
        <v>171</v>
      </c>
      <c r="H4" s="1130"/>
    </row>
    <row r="5" spans="1:8" ht="34.5" customHeight="1">
      <c r="A5" s="1126"/>
      <c r="B5" s="1127"/>
      <c r="C5" s="331" t="s">
        <v>149</v>
      </c>
      <c r="D5" s="331" t="s">
        <v>150</v>
      </c>
      <c r="E5" s="331" t="s">
        <v>149</v>
      </c>
      <c r="F5" s="331" t="s">
        <v>150</v>
      </c>
      <c r="G5" s="331" t="s">
        <v>149</v>
      </c>
      <c r="H5" s="332" t="s">
        <v>150</v>
      </c>
    </row>
    <row r="6" spans="1:8" ht="17.25" customHeight="1">
      <c r="A6" s="333" t="s">
        <v>53</v>
      </c>
      <c r="B6" s="328" t="s">
        <v>243</v>
      </c>
      <c r="C6" s="459">
        <v>149</v>
      </c>
      <c r="D6" s="459">
        <v>1235</v>
      </c>
      <c r="E6" s="459">
        <v>130</v>
      </c>
      <c r="F6" s="459">
        <v>783</v>
      </c>
      <c r="G6" s="459">
        <v>308</v>
      </c>
      <c r="H6" s="460">
        <v>2095</v>
      </c>
    </row>
    <row r="7" spans="1:8" ht="17.25" customHeight="1">
      <c r="A7" s="333" t="s">
        <v>55</v>
      </c>
      <c r="B7" s="328" t="s">
        <v>244</v>
      </c>
      <c r="C7" s="459">
        <v>12</v>
      </c>
      <c r="D7" s="459">
        <v>91</v>
      </c>
      <c r="E7" s="459">
        <v>28</v>
      </c>
      <c r="F7" s="459">
        <v>592</v>
      </c>
      <c r="G7" s="459">
        <v>26</v>
      </c>
      <c r="H7" s="460">
        <v>421</v>
      </c>
    </row>
    <row r="8" spans="1:8" ht="17.25" customHeight="1">
      <c r="A8" s="333" t="s">
        <v>57</v>
      </c>
      <c r="B8" s="328" t="s">
        <v>245</v>
      </c>
      <c r="C8" s="459">
        <v>14</v>
      </c>
      <c r="D8" s="459">
        <v>174</v>
      </c>
      <c r="E8" s="459">
        <v>22</v>
      </c>
      <c r="F8" s="459">
        <v>86</v>
      </c>
      <c r="G8" s="459">
        <v>3</v>
      </c>
      <c r="H8" s="460">
        <v>10</v>
      </c>
    </row>
    <row r="9" spans="1:8" ht="17.25" customHeight="1">
      <c r="A9" s="335" t="s">
        <v>61</v>
      </c>
      <c r="B9" s="328" t="s">
        <v>246</v>
      </c>
      <c r="C9" s="459">
        <v>2</v>
      </c>
      <c r="D9" s="459">
        <v>12</v>
      </c>
      <c r="E9" s="459">
        <v>33</v>
      </c>
      <c r="F9" s="459">
        <v>488</v>
      </c>
      <c r="G9" s="459">
        <v>3</v>
      </c>
      <c r="H9" s="460">
        <v>45</v>
      </c>
    </row>
    <row r="10" spans="1:8" ht="17.25" customHeight="1">
      <c r="A10" s="335" t="s">
        <v>63</v>
      </c>
      <c r="B10" s="328" t="s">
        <v>247</v>
      </c>
      <c r="C10" s="459">
        <v>1</v>
      </c>
      <c r="D10" s="459">
        <v>9</v>
      </c>
      <c r="E10" s="459">
        <v>0</v>
      </c>
      <c r="F10" s="459">
        <v>0</v>
      </c>
      <c r="G10" s="459">
        <v>0</v>
      </c>
      <c r="H10" s="460">
        <v>0</v>
      </c>
    </row>
    <row r="11" spans="1:8" ht="17.25" customHeight="1">
      <c r="A11" s="335" t="s">
        <v>65</v>
      </c>
      <c r="B11" s="328" t="s">
        <v>248</v>
      </c>
      <c r="C11" s="459">
        <v>91</v>
      </c>
      <c r="D11" s="459">
        <v>1343</v>
      </c>
      <c r="E11" s="459">
        <v>37</v>
      </c>
      <c r="F11" s="459">
        <v>600</v>
      </c>
      <c r="G11" s="459">
        <v>8</v>
      </c>
      <c r="H11" s="460">
        <v>48</v>
      </c>
    </row>
    <row r="12" spans="1:8" ht="17.25" customHeight="1">
      <c r="A12" s="335" t="s">
        <v>67</v>
      </c>
      <c r="B12" s="328" t="s">
        <v>249</v>
      </c>
      <c r="C12" s="459">
        <v>74</v>
      </c>
      <c r="D12" s="459">
        <v>590</v>
      </c>
      <c r="E12" s="459">
        <v>122</v>
      </c>
      <c r="F12" s="459">
        <v>1428</v>
      </c>
      <c r="G12" s="459">
        <v>109</v>
      </c>
      <c r="H12" s="460">
        <v>1106</v>
      </c>
    </row>
    <row r="13" spans="1:8" ht="17.25" customHeight="1">
      <c r="A13" s="335" t="s">
        <v>69</v>
      </c>
      <c r="B13" s="328" t="s">
        <v>250</v>
      </c>
      <c r="C13" s="459">
        <v>2</v>
      </c>
      <c r="D13" s="459">
        <v>25</v>
      </c>
      <c r="E13" s="459">
        <v>2</v>
      </c>
      <c r="F13" s="459">
        <v>15</v>
      </c>
      <c r="G13" s="459">
        <v>4</v>
      </c>
      <c r="H13" s="460">
        <v>115</v>
      </c>
    </row>
    <row r="14" spans="1:8" ht="17.25" customHeight="1">
      <c r="A14" s="335">
        <v>10</v>
      </c>
      <c r="B14" s="328" t="s">
        <v>251</v>
      </c>
      <c r="C14" s="459">
        <v>573</v>
      </c>
      <c r="D14" s="459">
        <v>5760</v>
      </c>
      <c r="E14" s="459">
        <v>473</v>
      </c>
      <c r="F14" s="459">
        <v>2694</v>
      </c>
      <c r="G14" s="459">
        <v>852</v>
      </c>
      <c r="H14" s="460">
        <v>11302</v>
      </c>
    </row>
    <row r="15" spans="1:8" ht="17.25" customHeight="1">
      <c r="A15" s="335">
        <v>11</v>
      </c>
      <c r="B15" s="328" t="s">
        <v>252</v>
      </c>
      <c r="C15" s="459">
        <v>2</v>
      </c>
      <c r="D15" s="459">
        <v>2</v>
      </c>
      <c r="E15" s="459">
        <v>25</v>
      </c>
      <c r="F15" s="459">
        <v>291</v>
      </c>
      <c r="G15" s="459">
        <v>4</v>
      </c>
      <c r="H15" s="460">
        <v>161</v>
      </c>
    </row>
    <row r="16" spans="1:8" ht="17.25" customHeight="1">
      <c r="A16" s="335">
        <v>12</v>
      </c>
      <c r="B16" s="328" t="s">
        <v>253</v>
      </c>
      <c r="C16" s="459">
        <v>0</v>
      </c>
      <c r="D16" s="459">
        <v>0</v>
      </c>
      <c r="E16" s="459">
        <v>6</v>
      </c>
      <c r="F16" s="459">
        <v>212</v>
      </c>
      <c r="G16" s="459">
        <v>0</v>
      </c>
      <c r="H16" s="460">
        <v>0</v>
      </c>
    </row>
    <row r="17" spans="1:8" ht="17.25" customHeight="1">
      <c r="A17" s="335">
        <v>13</v>
      </c>
      <c r="B17" s="328" t="s">
        <v>254</v>
      </c>
      <c r="C17" s="459">
        <v>160</v>
      </c>
      <c r="D17" s="459">
        <v>7259</v>
      </c>
      <c r="E17" s="459">
        <f>1005-4</f>
        <v>1001</v>
      </c>
      <c r="F17" s="459">
        <f>25608-132</f>
        <v>25476</v>
      </c>
      <c r="G17" s="459">
        <v>91</v>
      </c>
      <c r="H17" s="460">
        <v>1777</v>
      </c>
    </row>
    <row r="18" spans="1:8" ht="17.25" customHeight="1">
      <c r="A18" s="335">
        <v>14</v>
      </c>
      <c r="B18" s="329" t="s">
        <v>255</v>
      </c>
      <c r="C18" s="459">
        <v>155</v>
      </c>
      <c r="D18" s="459">
        <v>1072</v>
      </c>
      <c r="E18" s="459">
        <f>459-10</f>
        <v>449</v>
      </c>
      <c r="F18" s="459">
        <f>11810-80</f>
        <v>11730</v>
      </c>
      <c r="G18" s="459">
        <v>200</v>
      </c>
      <c r="H18" s="460">
        <v>2056</v>
      </c>
    </row>
    <row r="19" spans="1:8" ht="17.25" customHeight="1">
      <c r="A19" s="335">
        <v>15</v>
      </c>
      <c r="B19" s="328" t="s">
        <v>256</v>
      </c>
      <c r="C19" s="459">
        <v>14</v>
      </c>
      <c r="D19" s="459">
        <v>87</v>
      </c>
      <c r="E19" s="459">
        <v>30</v>
      </c>
      <c r="F19" s="459">
        <v>205</v>
      </c>
      <c r="G19" s="459">
        <v>212</v>
      </c>
      <c r="H19" s="460">
        <v>1263</v>
      </c>
    </row>
    <row r="20" spans="1:8" ht="17.25" customHeight="1">
      <c r="A20" s="335">
        <v>16</v>
      </c>
      <c r="B20" s="328" t="s">
        <v>257</v>
      </c>
      <c r="C20" s="459">
        <v>95</v>
      </c>
      <c r="D20" s="459">
        <v>550</v>
      </c>
      <c r="E20" s="459">
        <v>312</v>
      </c>
      <c r="F20" s="459">
        <v>1078</v>
      </c>
      <c r="G20" s="459">
        <v>316</v>
      </c>
      <c r="H20" s="460">
        <v>1543</v>
      </c>
    </row>
    <row r="21" spans="1:8" ht="17.25" customHeight="1">
      <c r="A21" s="335">
        <v>17</v>
      </c>
      <c r="B21" s="328" t="s">
        <v>258</v>
      </c>
      <c r="C21" s="459">
        <v>18</v>
      </c>
      <c r="D21" s="459">
        <v>470</v>
      </c>
      <c r="E21" s="459">
        <v>17</v>
      </c>
      <c r="F21" s="459">
        <v>718</v>
      </c>
      <c r="G21" s="459">
        <v>32</v>
      </c>
      <c r="H21" s="460">
        <v>558</v>
      </c>
    </row>
    <row r="22" spans="1:8" ht="17.25" customHeight="1">
      <c r="A22" s="335">
        <v>18</v>
      </c>
      <c r="B22" s="329" t="s">
        <v>259</v>
      </c>
      <c r="C22" s="459">
        <v>87</v>
      </c>
      <c r="D22" s="459">
        <v>479</v>
      </c>
      <c r="E22" s="459">
        <v>111</v>
      </c>
      <c r="F22" s="459">
        <v>463</v>
      </c>
      <c r="G22" s="459">
        <v>186</v>
      </c>
      <c r="H22" s="460">
        <v>1338</v>
      </c>
    </row>
    <row r="23" spans="1:8" ht="17.25" customHeight="1">
      <c r="A23" s="335">
        <v>19</v>
      </c>
      <c r="B23" s="328" t="s">
        <v>260</v>
      </c>
      <c r="C23" s="459">
        <v>5</v>
      </c>
      <c r="D23" s="459">
        <v>42</v>
      </c>
      <c r="E23" s="459">
        <v>10</v>
      </c>
      <c r="F23" s="459">
        <v>51</v>
      </c>
      <c r="G23" s="459">
        <v>11</v>
      </c>
      <c r="H23" s="460">
        <v>59</v>
      </c>
    </row>
    <row r="24" spans="1:8" ht="17.25" customHeight="1">
      <c r="A24" s="335">
        <v>20</v>
      </c>
      <c r="B24" s="328" t="s">
        <v>261</v>
      </c>
      <c r="C24" s="459">
        <v>69</v>
      </c>
      <c r="D24" s="459">
        <v>1035</v>
      </c>
      <c r="E24" s="459">
        <v>38</v>
      </c>
      <c r="F24" s="459">
        <v>274</v>
      </c>
      <c r="G24" s="459">
        <v>83</v>
      </c>
      <c r="H24" s="460">
        <v>763</v>
      </c>
    </row>
    <row r="25" spans="1:8" ht="17.25" customHeight="1">
      <c r="A25" s="335">
        <v>21</v>
      </c>
      <c r="B25" s="328" t="s">
        <v>262</v>
      </c>
      <c r="C25" s="459">
        <v>1</v>
      </c>
      <c r="D25" s="459">
        <v>16</v>
      </c>
      <c r="E25" s="459">
        <v>1</v>
      </c>
      <c r="F25" s="459">
        <v>2</v>
      </c>
      <c r="G25" s="459">
        <v>1</v>
      </c>
      <c r="H25" s="460">
        <v>1</v>
      </c>
    </row>
    <row r="26" spans="1:8" ht="17.25" customHeight="1">
      <c r="A26" s="335">
        <v>22</v>
      </c>
      <c r="B26" s="329" t="s">
        <v>263</v>
      </c>
      <c r="C26" s="459">
        <v>202</v>
      </c>
      <c r="D26" s="459">
        <v>3349</v>
      </c>
      <c r="E26" s="459">
        <v>137</v>
      </c>
      <c r="F26" s="459">
        <v>946</v>
      </c>
      <c r="G26" s="459">
        <v>305</v>
      </c>
      <c r="H26" s="460">
        <v>2403</v>
      </c>
    </row>
    <row r="27" spans="1:8" ht="17.25" customHeight="1">
      <c r="A27" s="335">
        <v>23</v>
      </c>
      <c r="B27" s="329" t="s">
        <v>264</v>
      </c>
      <c r="C27" s="459">
        <v>171</v>
      </c>
      <c r="D27" s="459">
        <v>2079</v>
      </c>
      <c r="E27" s="459">
        <v>249</v>
      </c>
      <c r="F27" s="459">
        <v>6435</v>
      </c>
      <c r="G27" s="459">
        <v>252</v>
      </c>
      <c r="H27" s="460">
        <v>2360</v>
      </c>
    </row>
    <row r="28" spans="1:8" ht="17.25" customHeight="1">
      <c r="A28" s="335">
        <v>24</v>
      </c>
      <c r="B28" s="329" t="s">
        <v>265</v>
      </c>
      <c r="C28" s="459">
        <v>133</v>
      </c>
      <c r="D28" s="459">
        <v>1821</v>
      </c>
      <c r="E28" s="459">
        <v>77</v>
      </c>
      <c r="F28" s="459">
        <v>919</v>
      </c>
      <c r="G28" s="459">
        <v>208</v>
      </c>
      <c r="H28" s="460">
        <v>2704</v>
      </c>
    </row>
    <row r="29" spans="1:8" ht="17.25" customHeight="1">
      <c r="A29" s="335">
        <v>25</v>
      </c>
      <c r="B29" s="328" t="s">
        <v>266</v>
      </c>
      <c r="C29" s="459">
        <v>647</v>
      </c>
      <c r="D29" s="459">
        <v>11454</v>
      </c>
      <c r="E29" s="459">
        <v>525</v>
      </c>
      <c r="F29" s="459">
        <v>4047</v>
      </c>
      <c r="G29" s="459">
        <v>1265</v>
      </c>
      <c r="H29" s="460">
        <v>10885</v>
      </c>
    </row>
    <row r="30" spans="1:8" ht="17.25" customHeight="1">
      <c r="A30" s="335">
        <v>26</v>
      </c>
      <c r="B30" s="328" t="s">
        <v>267</v>
      </c>
      <c r="C30" s="459">
        <v>39</v>
      </c>
      <c r="D30" s="459">
        <v>622</v>
      </c>
      <c r="E30" s="459">
        <v>115</v>
      </c>
      <c r="F30" s="459">
        <v>708</v>
      </c>
      <c r="G30" s="459">
        <v>44</v>
      </c>
      <c r="H30" s="460">
        <v>268</v>
      </c>
    </row>
    <row r="31" spans="1:8" ht="17.25" customHeight="1">
      <c r="A31" s="335">
        <v>27</v>
      </c>
      <c r="B31" s="328" t="s">
        <v>268</v>
      </c>
      <c r="C31" s="459">
        <v>153</v>
      </c>
      <c r="D31" s="459">
        <v>2124</v>
      </c>
      <c r="E31" s="459">
        <v>73</v>
      </c>
      <c r="F31" s="459">
        <v>335</v>
      </c>
      <c r="G31" s="459">
        <v>201</v>
      </c>
      <c r="H31" s="460">
        <v>1561</v>
      </c>
    </row>
    <row r="32" spans="1:8" ht="17.25" customHeight="1">
      <c r="A32" s="335">
        <v>28</v>
      </c>
      <c r="B32" s="329" t="s">
        <v>269</v>
      </c>
      <c r="C32" s="459">
        <v>210</v>
      </c>
      <c r="D32" s="459">
        <v>2135</v>
      </c>
      <c r="E32" s="459">
        <v>50</v>
      </c>
      <c r="F32" s="459">
        <v>227</v>
      </c>
      <c r="G32" s="459">
        <v>609</v>
      </c>
      <c r="H32" s="460">
        <v>6083</v>
      </c>
    </row>
    <row r="33" spans="1:8" ht="17.25" customHeight="1">
      <c r="A33" s="335">
        <v>29</v>
      </c>
      <c r="B33" s="328" t="s">
        <v>270</v>
      </c>
      <c r="C33" s="459">
        <v>14</v>
      </c>
      <c r="D33" s="459">
        <v>134</v>
      </c>
      <c r="E33" s="459">
        <v>12</v>
      </c>
      <c r="F33" s="459">
        <v>46</v>
      </c>
      <c r="G33" s="459">
        <v>210</v>
      </c>
      <c r="H33" s="460">
        <v>1853</v>
      </c>
    </row>
    <row r="34" spans="1:8" ht="17.25" customHeight="1">
      <c r="A34" s="335">
        <v>30</v>
      </c>
      <c r="B34" s="328" t="s">
        <v>271</v>
      </c>
      <c r="C34" s="459">
        <v>12</v>
      </c>
      <c r="D34" s="459">
        <v>1355</v>
      </c>
      <c r="E34" s="459">
        <v>8</v>
      </c>
      <c r="F34" s="459">
        <v>25</v>
      </c>
      <c r="G34" s="459">
        <v>16</v>
      </c>
      <c r="H34" s="460">
        <v>120</v>
      </c>
    </row>
    <row r="35" spans="1:8" ht="17.25" customHeight="1">
      <c r="A35" s="335">
        <v>31</v>
      </c>
      <c r="B35" s="329" t="s">
        <v>272</v>
      </c>
      <c r="C35" s="459">
        <v>174</v>
      </c>
      <c r="D35" s="459">
        <v>2539</v>
      </c>
      <c r="E35" s="459">
        <v>54</v>
      </c>
      <c r="F35" s="459">
        <v>355</v>
      </c>
      <c r="G35" s="459">
        <v>100</v>
      </c>
      <c r="H35" s="460">
        <v>675</v>
      </c>
    </row>
    <row r="36" spans="1:8" ht="17.25" customHeight="1">
      <c r="A36" s="335">
        <v>32</v>
      </c>
      <c r="B36" s="328" t="s">
        <v>273</v>
      </c>
      <c r="C36" s="459">
        <v>25</v>
      </c>
      <c r="D36" s="459">
        <v>96</v>
      </c>
      <c r="E36" s="459">
        <v>30</v>
      </c>
      <c r="F36" s="459">
        <v>216</v>
      </c>
      <c r="G36" s="459">
        <v>59</v>
      </c>
      <c r="H36" s="460">
        <v>181</v>
      </c>
    </row>
    <row r="37" spans="1:8" ht="17.25" customHeight="1">
      <c r="A37" s="335">
        <v>33</v>
      </c>
      <c r="B37" s="328" t="s">
        <v>274</v>
      </c>
      <c r="C37" s="459">
        <v>330</v>
      </c>
      <c r="D37" s="459">
        <v>2679</v>
      </c>
      <c r="E37" s="459">
        <v>389</v>
      </c>
      <c r="F37" s="459">
        <v>1600</v>
      </c>
      <c r="G37" s="459">
        <v>379</v>
      </c>
      <c r="H37" s="460">
        <v>2504</v>
      </c>
    </row>
    <row r="38" spans="1:8" ht="17.25" customHeight="1">
      <c r="A38" s="335">
        <v>35</v>
      </c>
      <c r="B38" s="328" t="s">
        <v>275</v>
      </c>
      <c r="C38" s="459">
        <f>2186-11</f>
        <v>2175</v>
      </c>
      <c r="D38" s="459">
        <v>3075</v>
      </c>
      <c r="E38" s="459">
        <v>703</v>
      </c>
      <c r="F38" s="459">
        <v>1408</v>
      </c>
      <c r="G38" s="459">
        <v>1735</v>
      </c>
      <c r="H38" s="460">
        <v>2875</v>
      </c>
    </row>
    <row r="39" spans="1:8" ht="17.25" customHeight="1">
      <c r="A39" s="335">
        <v>36</v>
      </c>
      <c r="B39" s="328" t="s">
        <v>276</v>
      </c>
      <c r="C39" s="459">
        <v>13</v>
      </c>
      <c r="D39" s="459">
        <v>931</v>
      </c>
      <c r="E39" s="459">
        <v>62</v>
      </c>
      <c r="F39" s="459">
        <v>511</v>
      </c>
      <c r="G39" s="459">
        <v>78</v>
      </c>
      <c r="H39" s="460">
        <v>557</v>
      </c>
    </row>
    <row r="40" spans="1:8" ht="17.25" customHeight="1">
      <c r="A40" s="335">
        <v>37</v>
      </c>
      <c r="B40" s="328" t="s">
        <v>277</v>
      </c>
      <c r="C40" s="459">
        <v>1</v>
      </c>
      <c r="D40" s="459">
        <v>2</v>
      </c>
      <c r="E40" s="459">
        <v>0</v>
      </c>
      <c r="F40" s="459">
        <v>0</v>
      </c>
      <c r="G40" s="459">
        <v>1</v>
      </c>
      <c r="H40" s="460">
        <v>12</v>
      </c>
    </row>
    <row r="41" spans="1:8" ht="17.25" customHeight="1">
      <c r="A41" s="335">
        <v>38</v>
      </c>
      <c r="B41" s="328" t="s">
        <v>278</v>
      </c>
      <c r="C41" s="459">
        <v>36</v>
      </c>
      <c r="D41" s="459">
        <v>995</v>
      </c>
      <c r="E41" s="459">
        <v>39</v>
      </c>
      <c r="F41" s="459">
        <v>492</v>
      </c>
      <c r="G41" s="459">
        <v>113</v>
      </c>
      <c r="H41" s="460">
        <v>1866</v>
      </c>
    </row>
    <row r="42" spans="1:8" ht="17.25" customHeight="1">
      <c r="A42" s="335">
        <v>39</v>
      </c>
      <c r="B42" s="328" t="s">
        <v>279</v>
      </c>
      <c r="C42" s="459">
        <v>1</v>
      </c>
      <c r="D42" s="459">
        <v>7</v>
      </c>
      <c r="E42" s="459">
        <v>4</v>
      </c>
      <c r="F42" s="459">
        <v>11</v>
      </c>
      <c r="G42" s="459">
        <v>1</v>
      </c>
      <c r="H42" s="460">
        <v>9</v>
      </c>
    </row>
    <row r="43" spans="1:8" ht="17.25" customHeight="1">
      <c r="A43" s="335">
        <v>41</v>
      </c>
      <c r="B43" s="328" t="s">
        <v>280</v>
      </c>
      <c r="C43" s="459">
        <v>2163</v>
      </c>
      <c r="D43" s="459">
        <v>13099</v>
      </c>
      <c r="E43" s="459">
        <v>1765</v>
      </c>
      <c r="F43" s="459">
        <v>8661</v>
      </c>
      <c r="G43" s="459">
        <v>2965</v>
      </c>
      <c r="H43" s="460">
        <v>16249</v>
      </c>
    </row>
    <row r="44" spans="1:8" ht="17.25" customHeight="1">
      <c r="A44" s="335">
        <v>42</v>
      </c>
      <c r="B44" s="328" t="s">
        <v>281</v>
      </c>
      <c r="C44" s="459">
        <v>142</v>
      </c>
      <c r="D44" s="459">
        <v>3450</v>
      </c>
      <c r="E44" s="459">
        <v>142</v>
      </c>
      <c r="F44" s="459">
        <v>2507</v>
      </c>
      <c r="G44" s="459">
        <v>260</v>
      </c>
      <c r="H44" s="460">
        <v>5253</v>
      </c>
    </row>
    <row r="45" spans="1:8" ht="17.25" customHeight="1">
      <c r="A45" s="335">
        <v>43</v>
      </c>
      <c r="B45" s="328" t="s">
        <v>282</v>
      </c>
      <c r="C45" s="459">
        <v>397</v>
      </c>
      <c r="D45" s="459">
        <v>2695</v>
      </c>
      <c r="E45" s="459">
        <v>418</v>
      </c>
      <c r="F45" s="459">
        <v>2551</v>
      </c>
      <c r="G45" s="459">
        <v>720</v>
      </c>
      <c r="H45" s="460">
        <v>4605</v>
      </c>
    </row>
    <row r="46" spans="1:8" ht="17.25" customHeight="1">
      <c r="A46" s="335">
        <v>45</v>
      </c>
      <c r="B46" s="329" t="s">
        <v>283</v>
      </c>
      <c r="C46" s="459">
        <v>231</v>
      </c>
      <c r="D46" s="459">
        <v>664</v>
      </c>
      <c r="E46" s="459">
        <v>162</v>
      </c>
      <c r="F46" s="459">
        <v>477</v>
      </c>
      <c r="G46" s="459">
        <v>542</v>
      </c>
      <c r="H46" s="460">
        <v>1889</v>
      </c>
    </row>
    <row r="47" spans="1:8" ht="17.25" customHeight="1">
      <c r="A47" s="335">
        <v>46</v>
      </c>
      <c r="B47" s="329" t="s">
        <v>284</v>
      </c>
      <c r="C47" s="459">
        <v>976</v>
      </c>
      <c r="D47" s="459">
        <f>4024-60</f>
        <v>3964</v>
      </c>
      <c r="E47" s="459">
        <v>683</v>
      </c>
      <c r="F47" s="459">
        <v>2874</v>
      </c>
      <c r="G47" s="459">
        <v>1460</v>
      </c>
      <c r="H47" s="460">
        <v>6045</v>
      </c>
    </row>
    <row r="48" spans="1:8" ht="17.25" customHeight="1">
      <c r="A48" s="335">
        <v>47</v>
      </c>
      <c r="B48" s="329" t="s">
        <v>285</v>
      </c>
      <c r="C48" s="459">
        <v>3287</v>
      </c>
      <c r="D48" s="459">
        <v>12290</v>
      </c>
      <c r="E48" s="459">
        <v>2566</v>
      </c>
      <c r="F48" s="459">
        <v>9619</v>
      </c>
      <c r="G48" s="459">
        <v>5041</v>
      </c>
      <c r="H48" s="460">
        <v>17760</v>
      </c>
    </row>
    <row r="49" spans="1:8" ht="17.25" customHeight="1">
      <c r="A49" s="335">
        <v>49</v>
      </c>
      <c r="B49" s="329" t="s">
        <v>286</v>
      </c>
      <c r="C49" s="459">
        <v>1510</v>
      </c>
      <c r="D49" s="459">
        <v>7075</v>
      </c>
      <c r="E49" s="459">
        <v>1874</v>
      </c>
      <c r="F49" s="459">
        <v>9942</v>
      </c>
      <c r="G49" s="459">
        <f>2123-8</f>
        <v>2115</v>
      </c>
      <c r="H49" s="460">
        <v>8966</v>
      </c>
    </row>
    <row r="50" spans="1:8" ht="17.25" customHeight="1">
      <c r="A50" s="335">
        <v>50</v>
      </c>
      <c r="B50" s="329" t="s">
        <v>287</v>
      </c>
      <c r="C50" s="459">
        <v>0</v>
      </c>
      <c r="D50" s="459">
        <v>0</v>
      </c>
      <c r="E50" s="459">
        <v>0</v>
      </c>
      <c r="F50" s="459">
        <v>0</v>
      </c>
      <c r="G50" s="459">
        <v>0</v>
      </c>
      <c r="H50" s="460">
        <v>0</v>
      </c>
    </row>
    <row r="51" spans="1:8" ht="17.25" customHeight="1">
      <c r="A51" s="335">
        <v>51</v>
      </c>
      <c r="B51" s="329" t="s">
        <v>288</v>
      </c>
      <c r="C51" s="459">
        <v>3</v>
      </c>
      <c r="D51" s="459">
        <v>75</v>
      </c>
      <c r="E51" s="459">
        <v>1</v>
      </c>
      <c r="F51" s="459">
        <v>2</v>
      </c>
      <c r="G51" s="459">
        <v>2</v>
      </c>
      <c r="H51" s="460">
        <v>42</v>
      </c>
    </row>
    <row r="52" spans="1:8" ht="17.25" customHeight="1">
      <c r="A52" s="335">
        <v>52</v>
      </c>
      <c r="B52" s="329" t="s">
        <v>289</v>
      </c>
      <c r="C52" s="459">
        <v>90</v>
      </c>
      <c r="D52" s="459">
        <v>834</v>
      </c>
      <c r="E52" s="459">
        <f>247-5</f>
        <v>242</v>
      </c>
      <c r="F52" s="459">
        <v>897</v>
      </c>
      <c r="G52" s="459">
        <v>345</v>
      </c>
      <c r="H52" s="460">
        <v>2927</v>
      </c>
    </row>
    <row r="53" spans="1:8" ht="17.25" customHeight="1">
      <c r="A53" s="335">
        <v>53</v>
      </c>
      <c r="B53" s="329" t="s">
        <v>290</v>
      </c>
      <c r="C53" s="459">
        <v>16</v>
      </c>
      <c r="D53" s="459">
        <v>133</v>
      </c>
      <c r="E53" s="459">
        <v>6</v>
      </c>
      <c r="F53" s="459">
        <v>35</v>
      </c>
      <c r="G53" s="459">
        <v>31</v>
      </c>
      <c r="H53" s="460">
        <v>230</v>
      </c>
    </row>
    <row r="54" spans="1:8" ht="17.25" customHeight="1">
      <c r="A54" s="335">
        <v>55</v>
      </c>
      <c r="B54" s="329" t="s">
        <v>291</v>
      </c>
      <c r="C54" s="459">
        <v>14</v>
      </c>
      <c r="D54" s="459">
        <v>267</v>
      </c>
      <c r="E54" s="459">
        <v>62</v>
      </c>
      <c r="F54" s="459">
        <v>805</v>
      </c>
      <c r="G54" s="459">
        <v>110</v>
      </c>
      <c r="H54" s="460">
        <v>969</v>
      </c>
    </row>
    <row r="55" spans="1:8" ht="17.25" customHeight="1">
      <c r="A55" s="335">
        <v>56</v>
      </c>
      <c r="B55" s="329" t="s">
        <v>292</v>
      </c>
      <c r="C55" s="459">
        <v>230</v>
      </c>
      <c r="D55" s="459">
        <v>891</v>
      </c>
      <c r="E55" s="459">
        <v>331</v>
      </c>
      <c r="F55" s="459">
        <v>1450</v>
      </c>
      <c r="G55" s="459">
        <v>485</v>
      </c>
      <c r="H55" s="460">
        <v>2180</v>
      </c>
    </row>
    <row r="56" spans="1:8" ht="17.25" customHeight="1">
      <c r="A56" s="335">
        <v>58</v>
      </c>
      <c r="B56" s="329" t="s">
        <v>293</v>
      </c>
      <c r="C56" s="130">
        <v>6</v>
      </c>
      <c r="D56" s="130">
        <v>29</v>
      </c>
      <c r="E56" s="459">
        <v>1</v>
      </c>
      <c r="F56" s="459">
        <v>8</v>
      </c>
      <c r="G56" s="459">
        <v>6</v>
      </c>
      <c r="H56" s="460">
        <v>21</v>
      </c>
    </row>
    <row r="57" spans="1:8" ht="17.25" customHeight="1">
      <c r="A57" s="335">
        <v>59</v>
      </c>
      <c r="B57" s="329" t="s">
        <v>294</v>
      </c>
      <c r="C57" s="130">
        <v>5</v>
      </c>
      <c r="D57" s="130">
        <v>38</v>
      </c>
      <c r="E57" s="459">
        <v>3</v>
      </c>
      <c r="F57" s="459">
        <v>42</v>
      </c>
      <c r="G57" s="459">
        <v>4</v>
      </c>
      <c r="H57" s="460">
        <v>39</v>
      </c>
    </row>
    <row r="58" spans="1:8" ht="17.25" customHeight="1">
      <c r="A58" s="335">
        <v>60</v>
      </c>
      <c r="B58" s="329" t="s">
        <v>295</v>
      </c>
      <c r="C58" s="130">
        <v>4</v>
      </c>
      <c r="D58" s="130">
        <v>17</v>
      </c>
      <c r="E58" s="459">
        <v>3</v>
      </c>
      <c r="F58" s="459">
        <v>43</v>
      </c>
      <c r="G58" s="459">
        <v>4</v>
      </c>
      <c r="H58" s="460">
        <v>15</v>
      </c>
    </row>
    <row r="59" spans="1:8" ht="17.25" customHeight="1">
      <c r="A59" s="335">
        <v>61</v>
      </c>
      <c r="B59" s="329" t="s">
        <v>296</v>
      </c>
      <c r="C59" s="130">
        <v>1</v>
      </c>
      <c r="D59" s="130">
        <v>1</v>
      </c>
      <c r="E59" s="459">
        <v>5</v>
      </c>
      <c r="F59" s="459">
        <v>18</v>
      </c>
      <c r="G59" s="459">
        <v>18</v>
      </c>
      <c r="H59" s="460">
        <v>86</v>
      </c>
    </row>
    <row r="60" spans="1:8" ht="17.25" customHeight="1">
      <c r="A60" s="335">
        <v>62</v>
      </c>
      <c r="B60" s="329" t="s">
        <v>297</v>
      </c>
      <c r="C60" s="130">
        <v>14</v>
      </c>
      <c r="D60" s="130">
        <v>149</v>
      </c>
      <c r="E60" s="459">
        <v>9</v>
      </c>
      <c r="F60" s="459">
        <v>22</v>
      </c>
      <c r="G60" s="459">
        <v>56</v>
      </c>
      <c r="H60" s="460">
        <v>277</v>
      </c>
    </row>
    <row r="61" spans="1:8" ht="17.25" customHeight="1">
      <c r="A61" s="335">
        <v>63</v>
      </c>
      <c r="B61" s="329" t="s">
        <v>298</v>
      </c>
      <c r="C61" s="130">
        <v>3</v>
      </c>
      <c r="D61" s="130">
        <v>46</v>
      </c>
      <c r="E61" s="459">
        <v>4</v>
      </c>
      <c r="F61" s="459">
        <v>8</v>
      </c>
      <c r="G61" s="459">
        <v>25</v>
      </c>
      <c r="H61" s="460">
        <v>449</v>
      </c>
    </row>
    <row r="62" spans="1:8" ht="17.25" customHeight="1">
      <c r="A62" s="335">
        <v>64</v>
      </c>
      <c r="B62" s="329" t="s">
        <v>299</v>
      </c>
      <c r="C62" s="130">
        <v>71</v>
      </c>
      <c r="D62" s="130">
        <v>827</v>
      </c>
      <c r="E62" s="459">
        <v>105</v>
      </c>
      <c r="F62" s="459">
        <v>600</v>
      </c>
      <c r="G62" s="459">
        <v>191</v>
      </c>
      <c r="H62" s="460">
        <v>1073</v>
      </c>
    </row>
    <row r="63" spans="1:8" ht="17.25" customHeight="1">
      <c r="A63" s="335">
        <v>65</v>
      </c>
      <c r="B63" s="329" t="s">
        <v>300</v>
      </c>
      <c r="C63" s="130">
        <v>144</v>
      </c>
      <c r="D63" s="130">
        <v>499</v>
      </c>
      <c r="E63" s="459">
        <v>100</v>
      </c>
      <c r="F63" s="459">
        <v>328</v>
      </c>
      <c r="G63" s="459">
        <f>103-2</f>
        <v>101</v>
      </c>
      <c r="H63" s="460">
        <v>310</v>
      </c>
    </row>
    <row r="64" spans="1:8" ht="17.25" customHeight="1">
      <c r="A64" s="335">
        <v>66</v>
      </c>
      <c r="B64" s="329" t="s">
        <v>301</v>
      </c>
      <c r="C64" s="130">
        <v>14</v>
      </c>
      <c r="D64" s="130">
        <v>37</v>
      </c>
      <c r="E64" s="459">
        <v>33</v>
      </c>
      <c r="F64" s="459">
        <v>61</v>
      </c>
      <c r="G64" s="459">
        <v>71</v>
      </c>
      <c r="H64" s="460">
        <v>168</v>
      </c>
    </row>
    <row r="65" spans="1:8" ht="17.25" customHeight="1">
      <c r="A65" s="335">
        <v>68</v>
      </c>
      <c r="B65" s="329" t="s">
        <v>302</v>
      </c>
      <c r="C65" s="130">
        <v>16</v>
      </c>
      <c r="D65" s="130">
        <v>18</v>
      </c>
      <c r="E65" s="459">
        <v>25</v>
      </c>
      <c r="F65" s="459">
        <v>35</v>
      </c>
      <c r="G65" s="459">
        <v>23</v>
      </c>
      <c r="H65" s="460">
        <v>41</v>
      </c>
    </row>
    <row r="66" spans="1:8" ht="17.25" customHeight="1">
      <c r="A66" s="335">
        <v>69</v>
      </c>
      <c r="B66" s="329" t="s">
        <v>303</v>
      </c>
      <c r="C66" s="130">
        <v>249</v>
      </c>
      <c r="D66" s="130">
        <v>638</v>
      </c>
      <c r="E66" s="459">
        <v>301</v>
      </c>
      <c r="F66" s="459">
        <v>675</v>
      </c>
      <c r="G66" s="459">
        <v>490</v>
      </c>
      <c r="H66" s="460">
        <v>1227</v>
      </c>
    </row>
    <row r="67" spans="1:8" ht="17.25" customHeight="1">
      <c r="A67" s="335">
        <v>70</v>
      </c>
      <c r="B67" s="329" t="s">
        <v>304</v>
      </c>
      <c r="C67" s="130">
        <v>869</v>
      </c>
      <c r="D67" s="130">
        <v>4926</v>
      </c>
      <c r="E67" s="459">
        <v>582</v>
      </c>
      <c r="F67" s="459">
        <v>2959</v>
      </c>
      <c r="G67" s="459">
        <v>1007</v>
      </c>
      <c r="H67" s="460">
        <v>5514</v>
      </c>
    </row>
    <row r="68" spans="1:8" ht="17.25" customHeight="1">
      <c r="A68" s="335">
        <v>71</v>
      </c>
      <c r="B68" s="329" t="s">
        <v>305</v>
      </c>
      <c r="C68" s="130">
        <v>185</v>
      </c>
      <c r="D68" s="130">
        <v>690</v>
      </c>
      <c r="E68" s="459">
        <v>224</v>
      </c>
      <c r="F68" s="459">
        <v>678</v>
      </c>
      <c r="G68" s="459">
        <v>270</v>
      </c>
      <c r="H68" s="460">
        <v>1070</v>
      </c>
    </row>
    <row r="69" spans="1:8" ht="17.25" customHeight="1">
      <c r="A69" s="335">
        <v>72</v>
      </c>
      <c r="B69" s="329" t="s">
        <v>306</v>
      </c>
      <c r="C69" s="130">
        <v>10</v>
      </c>
      <c r="D69" s="130">
        <v>29</v>
      </c>
      <c r="E69" s="459">
        <v>1</v>
      </c>
      <c r="F69" s="459">
        <v>3</v>
      </c>
      <c r="G69" s="459">
        <v>2</v>
      </c>
      <c r="H69" s="460">
        <v>2</v>
      </c>
    </row>
    <row r="70" spans="1:8" ht="17.25" customHeight="1">
      <c r="A70" s="335">
        <v>73</v>
      </c>
      <c r="B70" s="329" t="s">
        <v>307</v>
      </c>
      <c r="C70" s="130">
        <v>73</v>
      </c>
      <c r="D70" s="130">
        <v>426</v>
      </c>
      <c r="E70" s="459">
        <v>13</v>
      </c>
      <c r="F70" s="459">
        <v>67</v>
      </c>
      <c r="G70" s="459">
        <v>99</v>
      </c>
      <c r="H70" s="460">
        <v>395</v>
      </c>
    </row>
    <row r="71" spans="1:8" ht="17.25" customHeight="1">
      <c r="A71" s="335">
        <v>74</v>
      </c>
      <c r="B71" s="329" t="s">
        <v>308</v>
      </c>
      <c r="C71" s="130">
        <v>32</v>
      </c>
      <c r="D71" s="130">
        <v>75</v>
      </c>
      <c r="E71" s="459">
        <v>40</v>
      </c>
      <c r="F71" s="459">
        <v>119</v>
      </c>
      <c r="G71" s="459">
        <v>43</v>
      </c>
      <c r="H71" s="460">
        <v>99</v>
      </c>
    </row>
    <row r="72" spans="1:8" ht="17.25" customHeight="1">
      <c r="A72" s="335">
        <v>75</v>
      </c>
      <c r="B72" s="329" t="s">
        <v>309</v>
      </c>
      <c r="C72" s="130">
        <v>166</v>
      </c>
      <c r="D72" s="130">
        <f>1761-30</f>
        <v>1731</v>
      </c>
      <c r="E72" s="459">
        <v>221</v>
      </c>
      <c r="F72" s="459">
        <v>1098</v>
      </c>
      <c r="G72" s="459">
        <v>248</v>
      </c>
      <c r="H72" s="460">
        <v>2784</v>
      </c>
    </row>
    <row r="73" spans="1:8" ht="17.25" customHeight="1">
      <c r="A73" s="335">
        <v>77</v>
      </c>
      <c r="B73" s="329" t="s">
        <v>310</v>
      </c>
      <c r="C73" s="130">
        <v>182</v>
      </c>
      <c r="D73" s="130">
        <v>582</v>
      </c>
      <c r="E73" s="459">
        <v>288</v>
      </c>
      <c r="F73" s="459">
        <v>1291</v>
      </c>
      <c r="G73" s="459">
        <v>369</v>
      </c>
      <c r="H73" s="460">
        <v>1535</v>
      </c>
    </row>
    <row r="74" spans="1:8" ht="17.25" customHeight="1">
      <c r="A74" s="335">
        <v>78</v>
      </c>
      <c r="B74" s="329" t="s">
        <v>311</v>
      </c>
      <c r="C74" s="130">
        <v>0</v>
      </c>
      <c r="D74" s="130">
        <v>0</v>
      </c>
      <c r="E74" s="459">
        <v>0</v>
      </c>
      <c r="F74" s="459">
        <v>0</v>
      </c>
      <c r="G74" s="459">
        <v>0</v>
      </c>
      <c r="H74" s="460">
        <v>0</v>
      </c>
    </row>
    <row r="75" spans="1:8" ht="17.25" customHeight="1">
      <c r="A75" s="335">
        <v>79</v>
      </c>
      <c r="B75" s="329" t="s">
        <v>312</v>
      </c>
      <c r="C75" s="130">
        <v>24</v>
      </c>
      <c r="D75" s="130">
        <v>450</v>
      </c>
      <c r="E75" s="459">
        <v>76</v>
      </c>
      <c r="F75" s="459">
        <v>484</v>
      </c>
      <c r="G75" s="459">
        <v>61</v>
      </c>
      <c r="H75" s="460">
        <v>368</v>
      </c>
    </row>
    <row r="76" spans="1:8" ht="17.25" customHeight="1">
      <c r="A76" s="335">
        <v>80</v>
      </c>
      <c r="B76" s="329" t="s">
        <v>313</v>
      </c>
      <c r="C76" s="130">
        <v>102</v>
      </c>
      <c r="D76" s="130">
        <v>1265</v>
      </c>
      <c r="E76" s="459">
        <v>134</v>
      </c>
      <c r="F76" s="459">
        <v>1437</v>
      </c>
      <c r="G76" s="459">
        <v>251</v>
      </c>
      <c r="H76" s="460">
        <v>2626</v>
      </c>
    </row>
    <row r="77" spans="1:8" ht="17.25" customHeight="1">
      <c r="A77" s="335">
        <v>81</v>
      </c>
      <c r="B77" s="329" t="s">
        <v>314</v>
      </c>
      <c r="C77" s="130">
        <v>147</v>
      </c>
      <c r="D77" s="130">
        <v>1783</v>
      </c>
      <c r="E77" s="459">
        <v>207</v>
      </c>
      <c r="F77" s="459">
        <v>1105</v>
      </c>
      <c r="G77" s="459">
        <v>511</v>
      </c>
      <c r="H77" s="460">
        <v>5741</v>
      </c>
    </row>
    <row r="78" spans="1:8" ht="17.25" customHeight="1">
      <c r="A78" s="335">
        <v>82</v>
      </c>
      <c r="B78" s="329" t="s">
        <v>315</v>
      </c>
      <c r="C78" s="130">
        <v>149</v>
      </c>
      <c r="D78" s="130">
        <v>522</v>
      </c>
      <c r="E78" s="459">
        <v>63</v>
      </c>
      <c r="F78" s="459">
        <v>437</v>
      </c>
      <c r="G78" s="459">
        <v>164</v>
      </c>
      <c r="H78" s="460">
        <v>572</v>
      </c>
    </row>
    <row r="79" spans="1:8" ht="17.25" customHeight="1">
      <c r="A79" s="335">
        <v>84</v>
      </c>
      <c r="B79" s="329" t="s">
        <v>316</v>
      </c>
      <c r="C79" s="130">
        <v>3</v>
      </c>
      <c r="D79" s="130">
        <v>65</v>
      </c>
      <c r="E79" s="459">
        <v>3</v>
      </c>
      <c r="F79" s="459">
        <v>97</v>
      </c>
      <c r="G79" s="459">
        <v>6</v>
      </c>
      <c r="H79" s="460">
        <v>262</v>
      </c>
    </row>
    <row r="80" spans="1:8" ht="17.25" customHeight="1">
      <c r="A80" s="335">
        <v>85</v>
      </c>
      <c r="B80" s="329" t="s">
        <v>317</v>
      </c>
      <c r="C80" s="130">
        <v>318</v>
      </c>
      <c r="D80" s="130">
        <v>5615</v>
      </c>
      <c r="E80" s="459">
        <v>250</v>
      </c>
      <c r="F80" s="459">
        <v>4247</v>
      </c>
      <c r="G80" s="459">
        <v>519</v>
      </c>
      <c r="H80" s="460">
        <v>7413</v>
      </c>
    </row>
    <row r="81" spans="1:8" ht="17.25" customHeight="1">
      <c r="A81" s="335">
        <v>86</v>
      </c>
      <c r="B81" s="329" t="s">
        <v>318</v>
      </c>
      <c r="C81" s="130">
        <v>69</v>
      </c>
      <c r="D81" s="130">
        <v>1991</v>
      </c>
      <c r="E81" s="459">
        <v>104</v>
      </c>
      <c r="F81" s="459">
        <v>710</v>
      </c>
      <c r="G81" s="459">
        <v>166</v>
      </c>
      <c r="H81" s="460">
        <v>2853</v>
      </c>
    </row>
    <row r="82" spans="1:8" ht="17.25" customHeight="1">
      <c r="A82" s="335">
        <v>87</v>
      </c>
      <c r="B82" s="329" t="s">
        <v>319</v>
      </c>
      <c r="C82" s="130">
        <v>13</v>
      </c>
      <c r="D82" s="130">
        <v>267</v>
      </c>
      <c r="E82" s="459">
        <v>21</v>
      </c>
      <c r="F82" s="459">
        <v>64</v>
      </c>
      <c r="G82" s="459">
        <v>23</v>
      </c>
      <c r="H82" s="460">
        <v>154</v>
      </c>
    </row>
    <row r="83" spans="1:8" ht="17.25" customHeight="1">
      <c r="A83" s="335">
        <v>88</v>
      </c>
      <c r="B83" s="329" t="s">
        <v>320</v>
      </c>
      <c r="C83" s="130">
        <v>9</v>
      </c>
      <c r="D83" s="130">
        <v>26</v>
      </c>
      <c r="E83" s="459">
        <v>13</v>
      </c>
      <c r="F83" s="459">
        <v>118</v>
      </c>
      <c r="G83" s="459">
        <v>51</v>
      </c>
      <c r="H83" s="460">
        <v>238</v>
      </c>
    </row>
    <row r="84" spans="1:8" ht="17.25" customHeight="1">
      <c r="A84" s="335">
        <v>90</v>
      </c>
      <c r="B84" s="329" t="s">
        <v>321</v>
      </c>
      <c r="C84" s="130">
        <v>11</v>
      </c>
      <c r="D84" s="130">
        <v>54</v>
      </c>
      <c r="E84" s="459">
        <v>5</v>
      </c>
      <c r="F84" s="459">
        <v>17</v>
      </c>
      <c r="G84" s="459">
        <v>12</v>
      </c>
      <c r="H84" s="460">
        <v>96</v>
      </c>
    </row>
    <row r="85" spans="1:8" ht="17.25" customHeight="1">
      <c r="A85" s="335">
        <v>91</v>
      </c>
      <c r="B85" s="329" t="s">
        <v>322</v>
      </c>
      <c r="C85" s="130">
        <v>2</v>
      </c>
      <c r="D85" s="130">
        <v>2</v>
      </c>
      <c r="E85" s="459">
        <v>2</v>
      </c>
      <c r="F85" s="459">
        <v>3</v>
      </c>
      <c r="G85" s="459">
        <v>2</v>
      </c>
      <c r="H85" s="460">
        <v>497</v>
      </c>
    </row>
    <row r="86" spans="1:8" ht="17.25" customHeight="1">
      <c r="A86" s="335">
        <v>92</v>
      </c>
      <c r="B86" s="329" t="s">
        <v>323</v>
      </c>
      <c r="C86" s="130">
        <v>362</v>
      </c>
      <c r="D86" s="130">
        <v>1571</v>
      </c>
      <c r="E86" s="459">
        <v>437</v>
      </c>
      <c r="F86" s="459">
        <v>1645</v>
      </c>
      <c r="G86" s="459">
        <v>655</v>
      </c>
      <c r="H86" s="460">
        <v>2430</v>
      </c>
    </row>
    <row r="87" spans="1:8" ht="17.25" customHeight="1">
      <c r="A87" s="335">
        <v>93</v>
      </c>
      <c r="B87" s="329" t="s">
        <v>324</v>
      </c>
      <c r="C87" s="130">
        <v>19</v>
      </c>
      <c r="D87" s="130">
        <v>32</v>
      </c>
      <c r="E87" s="459">
        <v>33</v>
      </c>
      <c r="F87" s="459">
        <v>90</v>
      </c>
      <c r="G87" s="459">
        <v>28</v>
      </c>
      <c r="H87" s="460">
        <v>127</v>
      </c>
    </row>
    <row r="88" spans="1:8" ht="17.25" customHeight="1">
      <c r="A88" s="335">
        <v>94</v>
      </c>
      <c r="B88" s="329" t="s">
        <v>325</v>
      </c>
      <c r="C88" s="130">
        <v>105</v>
      </c>
      <c r="D88" s="130">
        <v>248</v>
      </c>
      <c r="E88" s="459">
        <v>228</v>
      </c>
      <c r="F88" s="459">
        <v>670</v>
      </c>
      <c r="G88" s="459">
        <v>112</v>
      </c>
      <c r="H88" s="460">
        <v>443</v>
      </c>
    </row>
    <row r="89" spans="1:8" ht="17.25" customHeight="1">
      <c r="A89" s="335">
        <v>95</v>
      </c>
      <c r="B89" s="329" t="s">
        <v>326</v>
      </c>
      <c r="C89" s="130">
        <v>645</v>
      </c>
      <c r="D89" s="130">
        <f>11412-27</f>
        <v>11385</v>
      </c>
      <c r="E89" s="459">
        <v>218</v>
      </c>
      <c r="F89" s="459">
        <v>798</v>
      </c>
      <c r="G89" s="459">
        <v>447</v>
      </c>
      <c r="H89" s="460">
        <v>2291</v>
      </c>
    </row>
    <row r="90" spans="1:8" ht="17.25" customHeight="1">
      <c r="A90" s="335">
        <v>96</v>
      </c>
      <c r="B90" s="329" t="s">
        <v>327</v>
      </c>
      <c r="C90" s="130">
        <v>309</v>
      </c>
      <c r="D90" s="130">
        <f>5491-7</f>
        <v>5484</v>
      </c>
      <c r="E90" s="459">
        <v>387</v>
      </c>
      <c r="F90" s="459">
        <v>2411</v>
      </c>
      <c r="G90" s="459">
        <v>354</v>
      </c>
      <c r="H90" s="460">
        <f>4924-45</f>
        <v>4879</v>
      </c>
    </row>
    <row r="91" spans="1:8" ht="17.25" customHeight="1">
      <c r="A91" s="335">
        <v>97</v>
      </c>
      <c r="B91" s="329" t="s">
        <v>328</v>
      </c>
      <c r="C91" s="130">
        <v>0</v>
      </c>
      <c r="D91" s="130">
        <v>0</v>
      </c>
      <c r="E91" s="459">
        <v>0</v>
      </c>
      <c r="F91" s="459">
        <v>0</v>
      </c>
      <c r="G91" s="459">
        <v>1</v>
      </c>
      <c r="H91" s="460">
        <v>1</v>
      </c>
    </row>
    <row r="92" spans="1:8" ht="17.25" customHeight="1">
      <c r="A92" s="335">
        <v>98</v>
      </c>
      <c r="B92" s="329" t="s">
        <v>329</v>
      </c>
      <c r="C92" s="130">
        <v>9</v>
      </c>
      <c r="D92" s="130">
        <v>40</v>
      </c>
      <c r="E92" s="459">
        <v>13</v>
      </c>
      <c r="F92" s="459">
        <v>52</v>
      </c>
      <c r="G92" s="459">
        <v>22</v>
      </c>
      <c r="H92" s="460">
        <v>64</v>
      </c>
    </row>
    <row r="93" spans="1:8" ht="17.25" customHeight="1">
      <c r="A93" s="335">
        <v>99</v>
      </c>
      <c r="B93" s="329" t="s">
        <v>330</v>
      </c>
      <c r="C93" s="130">
        <v>27</v>
      </c>
      <c r="D93" s="130">
        <v>71</v>
      </c>
      <c r="E93" s="459">
        <v>3</v>
      </c>
      <c r="F93" s="459">
        <v>5</v>
      </c>
      <c r="G93" s="459">
        <v>41</v>
      </c>
      <c r="H93" s="460">
        <v>134</v>
      </c>
    </row>
    <row r="94" spans="1:8" ht="27" customHeight="1" thickBot="1">
      <c r="A94" s="1133" t="s">
        <v>144</v>
      </c>
      <c r="B94" s="1134"/>
      <c r="C94" s="117">
        <f aca="true" t="shared" si="0" ref="C94:H94">SUM(C6:C93)</f>
        <v>19286</v>
      </c>
      <c r="D94" s="117">
        <f t="shared" si="0"/>
        <v>142714</v>
      </c>
      <c r="E94" s="117">
        <f t="shared" si="0"/>
        <v>17781</v>
      </c>
      <c r="F94" s="117">
        <f t="shared" si="0"/>
        <v>127732</v>
      </c>
      <c r="G94" s="117">
        <f t="shared" si="0"/>
        <v>28554</v>
      </c>
      <c r="H94" s="82">
        <f t="shared" si="0"/>
        <v>174986</v>
      </c>
    </row>
    <row r="95" spans="1:8" ht="13.5" thickTop="1">
      <c r="A95" s="1154"/>
      <c r="B95" s="1154"/>
      <c r="C95" s="1154"/>
      <c r="D95" s="1154"/>
      <c r="E95" s="1154"/>
      <c r="F95" s="1154"/>
      <c r="G95" s="1154"/>
      <c r="H95" s="1154"/>
    </row>
    <row r="96" spans="1:8" ht="15.75" customHeight="1">
      <c r="A96" s="1122" t="s">
        <v>337</v>
      </c>
      <c r="B96" s="1123"/>
      <c r="C96" s="1123"/>
      <c r="D96" s="1123"/>
      <c r="E96" s="1123"/>
      <c r="F96" s="1123"/>
      <c r="G96" s="1123"/>
      <c r="H96" s="1123"/>
    </row>
    <row r="97" spans="1:8" ht="15.75" customHeight="1">
      <c r="A97" s="1122" t="s">
        <v>338</v>
      </c>
      <c r="B97" s="1123"/>
      <c r="C97" s="1123"/>
      <c r="D97" s="1123"/>
      <c r="E97" s="1123"/>
      <c r="F97" s="1123"/>
      <c r="G97" s="1123"/>
      <c r="H97" s="1123"/>
    </row>
    <row r="98" spans="1:8" ht="16.5" customHeight="1">
      <c r="A98" s="1041" t="s">
        <v>350</v>
      </c>
      <c r="B98" s="1041"/>
      <c r="C98" s="1041"/>
      <c r="D98" s="1041"/>
      <c r="E98" s="1041"/>
      <c r="F98" s="610"/>
      <c r="G98" s="610"/>
      <c r="H98" s="610"/>
    </row>
    <row r="99" spans="1:3" ht="18.75" customHeight="1">
      <c r="A99" s="1131"/>
      <c r="B99" s="1131"/>
      <c r="C99" s="1131"/>
    </row>
    <row r="102" spans="2:8" s="45" customFormat="1" ht="21" customHeight="1">
      <c r="B102" s="46"/>
      <c r="C102" s="1008" t="s">
        <v>36</v>
      </c>
      <c r="D102" s="1008"/>
      <c r="E102" s="55"/>
      <c r="F102" s="123"/>
      <c r="G102" s="55"/>
      <c r="H102" s="55"/>
    </row>
    <row r="105" spans="3:6" ht="12.75">
      <c r="C105" s="57"/>
      <c r="D105" s="57"/>
      <c r="E105" s="57"/>
      <c r="F105" s="52"/>
    </row>
  </sheetData>
  <sheetProtection/>
  <mergeCells count="14">
    <mergeCell ref="A2:H2"/>
    <mergeCell ref="A3:H3"/>
    <mergeCell ref="A4:A5"/>
    <mergeCell ref="B4:B5"/>
    <mergeCell ref="C4:D4"/>
    <mergeCell ref="E4:F4"/>
    <mergeCell ref="G4:H4"/>
    <mergeCell ref="C102:D102"/>
    <mergeCell ref="A94:B94"/>
    <mergeCell ref="A96:H96"/>
    <mergeCell ref="A97:H97"/>
    <mergeCell ref="A99:C99"/>
    <mergeCell ref="A98:E98"/>
    <mergeCell ref="A95:H95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3" t="s">
        <v>3</v>
      </c>
      <c r="B1" s="108"/>
      <c r="C1" s="108"/>
      <c r="D1" s="108"/>
      <c r="E1" s="144"/>
      <c r="F1" s="101"/>
      <c r="G1" s="101"/>
      <c r="H1" s="842" t="s">
        <v>4</v>
      </c>
    </row>
    <row r="2" spans="1:8" ht="27" customHeight="1" thickBot="1" thickTop="1">
      <c r="A2" s="1278" t="s">
        <v>539</v>
      </c>
      <c r="B2" s="1279"/>
      <c r="C2" s="1279"/>
      <c r="D2" s="1279"/>
      <c r="E2" s="1279"/>
      <c r="F2" s="1279"/>
      <c r="G2" s="1279"/>
      <c r="H2" s="1280"/>
    </row>
    <row r="3" spans="1:17" ht="39.75" customHeight="1">
      <c r="A3" s="1275" t="s">
        <v>12</v>
      </c>
      <c r="B3" s="1276"/>
      <c r="C3" s="1276"/>
      <c r="D3" s="1276"/>
      <c r="E3" s="1276"/>
      <c r="F3" s="1276"/>
      <c r="G3" s="1276"/>
      <c r="H3" s="1277"/>
      <c r="I3" s="330"/>
      <c r="J3" s="330"/>
      <c r="K3" s="330"/>
      <c r="L3" s="330"/>
      <c r="M3" s="330"/>
      <c r="N3" s="330"/>
      <c r="O3" s="330"/>
      <c r="P3" s="330"/>
      <c r="Q3" s="330"/>
    </row>
    <row r="4" spans="1:8" ht="36" customHeight="1">
      <c r="A4" s="1126" t="s">
        <v>147</v>
      </c>
      <c r="B4" s="1127" t="s">
        <v>148</v>
      </c>
      <c r="C4" s="1128" t="s">
        <v>28</v>
      </c>
      <c r="D4" s="1129"/>
      <c r="E4" s="1128" t="s">
        <v>170</v>
      </c>
      <c r="F4" s="1129"/>
      <c r="G4" s="1128" t="s">
        <v>171</v>
      </c>
      <c r="H4" s="1130"/>
    </row>
    <row r="5" spans="1:8" ht="34.5" customHeight="1">
      <c r="A5" s="1126"/>
      <c r="B5" s="1127"/>
      <c r="C5" s="331" t="s">
        <v>149</v>
      </c>
      <c r="D5" s="331" t="s">
        <v>150</v>
      </c>
      <c r="E5" s="331" t="s">
        <v>149</v>
      </c>
      <c r="F5" s="331" t="s">
        <v>150</v>
      </c>
      <c r="G5" s="331" t="s">
        <v>149</v>
      </c>
      <c r="H5" s="332" t="s">
        <v>150</v>
      </c>
    </row>
    <row r="6" spans="1:8" ht="17.25" customHeight="1">
      <c r="A6" s="333" t="s">
        <v>53</v>
      </c>
      <c r="B6" s="328" t="s">
        <v>243</v>
      </c>
      <c r="C6" s="459">
        <v>169</v>
      </c>
      <c r="D6" s="459">
        <v>1100</v>
      </c>
      <c r="E6" s="459">
        <v>164</v>
      </c>
      <c r="F6" s="459">
        <v>1099</v>
      </c>
      <c r="G6" s="459">
        <v>362</v>
      </c>
      <c r="H6" s="460">
        <v>2236</v>
      </c>
    </row>
    <row r="7" spans="1:8" ht="17.25" customHeight="1">
      <c r="A7" s="333" t="s">
        <v>55</v>
      </c>
      <c r="B7" s="328" t="s">
        <v>244</v>
      </c>
      <c r="C7" s="459">
        <v>11</v>
      </c>
      <c r="D7" s="459">
        <v>120</v>
      </c>
      <c r="E7" s="459">
        <v>26</v>
      </c>
      <c r="F7" s="459">
        <v>680</v>
      </c>
      <c r="G7" s="459">
        <v>26</v>
      </c>
      <c r="H7" s="460">
        <v>677</v>
      </c>
    </row>
    <row r="8" spans="1:8" ht="17.25" customHeight="1">
      <c r="A8" s="333" t="s">
        <v>57</v>
      </c>
      <c r="B8" s="328" t="s">
        <v>245</v>
      </c>
      <c r="C8" s="459">
        <v>18</v>
      </c>
      <c r="D8" s="459">
        <v>280</v>
      </c>
      <c r="E8" s="459">
        <v>22</v>
      </c>
      <c r="F8" s="459">
        <v>92</v>
      </c>
      <c r="G8" s="459">
        <v>3</v>
      </c>
      <c r="H8" s="460">
        <v>12</v>
      </c>
    </row>
    <row r="9" spans="1:8" ht="17.25" customHeight="1">
      <c r="A9" s="335" t="s">
        <v>61</v>
      </c>
      <c r="B9" s="328" t="s">
        <v>246</v>
      </c>
      <c r="C9" s="459">
        <v>1</v>
      </c>
      <c r="D9" s="459">
        <v>1</v>
      </c>
      <c r="E9" s="459">
        <v>34</v>
      </c>
      <c r="F9" s="459">
        <v>595</v>
      </c>
      <c r="G9" s="459">
        <v>4</v>
      </c>
      <c r="H9" s="460">
        <v>26</v>
      </c>
    </row>
    <row r="10" spans="1:8" ht="17.25" customHeight="1">
      <c r="A10" s="335" t="s">
        <v>63</v>
      </c>
      <c r="B10" s="328" t="s">
        <v>247</v>
      </c>
      <c r="C10" s="459">
        <v>1</v>
      </c>
      <c r="D10" s="459">
        <v>9</v>
      </c>
      <c r="E10" s="459">
        <v>0</v>
      </c>
      <c r="F10" s="459">
        <v>0</v>
      </c>
      <c r="G10" s="459">
        <v>0</v>
      </c>
      <c r="H10" s="460">
        <v>0</v>
      </c>
    </row>
    <row r="11" spans="1:8" ht="17.25" customHeight="1">
      <c r="A11" s="335" t="s">
        <v>65</v>
      </c>
      <c r="B11" s="328" t="s">
        <v>248</v>
      </c>
      <c r="C11" s="459">
        <v>96</v>
      </c>
      <c r="D11" s="459">
        <v>1795</v>
      </c>
      <c r="E11" s="459">
        <v>48</v>
      </c>
      <c r="F11" s="459">
        <v>872</v>
      </c>
      <c r="G11" s="459">
        <v>13</v>
      </c>
      <c r="H11" s="460">
        <v>195</v>
      </c>
    </row>
    <row r="12" spans="1:8" ht="17.25" customHeight="1">
      <c r="A12" s="335" t="s">
        <v>67</v>
      </c>
      <c r="B12" s="328" t="s">
        <v>249</v>
      </c>
      <c r="C12" s="459">
        <v>84</v>
      </c>
      <c r="D12" s="459">
        <v>866</v>
      </c>
      <c r="E12" s="459">
        <v>125</v>
      </c>
      <c r="F12" s="459">
        <v>1464</v>
      </c>
      <c r="G12" s="459">
        <v>115</v>
      </c>
      <c r="H12" s="460">
        <v>1140</v>
      </c>
    </row>
    <row r="13" spans="1:8" ht="17.25" customHeight="1">
      <c r="A13" s="335" t="s">
        <v>69</v>
      </c>
      <c r="B13" s="328" t="s">
        <v>250</v>
      </c>
      <c r="C13" s="459">
        <v>4</v>
      </c>
      <c r="D13" s="459">
        <v>57</v>
      </c>
      <c r="E13" s="459">
        <v>1</v>
      </c>
      <c r="F13" s="459">
        <v>13</v>
      </c>
      <c r="G13" s="459">
        <v>3</v>
      </c>
      <c r="H13" s="460">
        <v>7</v>
      </c>
    </row>
    <row r="14" spans="1:8" ht="17.25" customHeight="1">
      <c r="A14" s="335">
        <v>10</v>
      </c>
      <c r="B14" s="328" t="s">
        <v>251</v>
      </c>
      <c r="C14" s="459">
        <v>618</v>
      </c>
      <c r="D14" s="459">
        <v>6049</v>
      </c>
      <c r="E14" s="459">
        <v>436</v>
      </c>
      <c r="F14" s="459">
        <v>2752</v>
      </c>
      <c r="G14" s="459">
        <v>887</v>
      </c>
      <c r="H14" s="460">
        <v>11628</v>
      </c>
    </row>
    <row r="15" spans="1:8" ht="17.25" customHeight="1">
      <c r="A15" s="335">
        <v>11</v>
      </c>
      <c r="B15" s="328" t="s">
        <v>252</v>
      </c>
      <c r="C15" s="459">
        <v>1</v>
      </c>
      <c r="D15" s="459">
        <v>1</v>
      </c>
      <c r="E15" s="459">
        <v>28</v>
      </c>
      <c r="F15" s="459">
        <v>305</v>
      </c>
      <c r="G15" s="459">
        <v>4</v>
      </c>
      <c r="H15" s="460">
        <v>161</v>
      </c>
    </row>
    <row r="16" spans="1:8" ht="17.25" customHeight="1">
      <c r="A16" s="335">
        <v>12</v>
      </c>
      <c r="B16" s="328" t="s">
        <v>253</v>
      </c>
      <c r="C16" s="459">
        <v>0</v>
      </c>
      <c r="D16" s="459">
        <v>0</v>
      </c>
      <c r="E16" s="459">
        <v>0</v>
      </c>
      <c r="F16" s="459">
        <v>0</v>
      </c>
      <c r="G16" s="459">
        <v>0</v>
      </c>
      <c r="H16" s="460">
        <v>0</v>
      </c>
    </row>
    <row r="17" spans="1:8" ht="17.25" customHeight="1">
      <c r="A17" s="335">
        <v>13</v>
      </c>
      <c r="B17" s="328" t="s">
        <v>254</v>
      </c>
      <c r="C17" s="459">
        <v>189</v>
      </c>
      <c r="D17" s="459">
        <v>7302</v>
      </c>
      <c r="E17" s="459">
        <v>1116</v>
      </c>
      <c r="F17" s="459">
        <v>29620</v>
      </c>
      <c r="G17" s="459">
        <v>106</v>
      </c>
      <c r="H17" s="460">
        <v>1640</v>
      </c>
    </row>
    <row r="18" spans="1:8" ht="17.25" customHeight="1">
      <c r="A18" s="335">
        <v>14</v>
      </c>
      <c r="B18" s="329" t="s">
        <v>255</v>
      </c>
      <c r="C18" s="459">
        <v>143</v>
      </c>
      <c r="D18" s="459">
        <v>1030</v>
      </c>
      <c r="E18" s="459">
        <v>337</v>
      </c>
      <c r="F18" s="459">
        <v>10228</v>
      </c>
      <c r="G18" s="459">
        <v>203</v>
      </c>
      <c r="H18" s="460">
        <v>2031</v>
      </c>
    </row>
    <row r="19" spans="1:8" ht="17.25" customHeight="1">
      <c r="A19" s="335">
        <v>15</v>
      </c>
      <c r="B19" s="328" t="s">
        <v>256</v>
      </c>
      <c r="C19" s="459">
        <v>12</v>
      </c>
      <c r="D19" s="459">
        <v>50</v>
      </c>
      <c r="E19" s="459">
        <v>33</v>
      </c>
      <c r="F19" s="459">
        <v>227</v>
      </c>
      <c r="G19" s="459">
        <v>220</v>
      </c>
      <c r="H19" s="460">
        <v>1481</v>
      </c>
    </row>
    <row r="20" spans="1:8" ht="17.25" customHeight="1">
      <c r="A20" s="335">
        <v>16</v>
      </c>
      <c r="B20" s="328" t="s">
        <v>257</v>
      </c>
      <c r="C20" s="459">
        <v>109</v>
      </c>
      <c r="D20" s="459">
        <v>750</v>
      </c>
      <c r="E20" s="459">
        <v>272</v>
      </c>
      <c r="F20" s="459">
        <v>1083</v>
      </c>
      <c r="G20" s="459">
        <v>301</v>
      </c>
      <c r="H20" s="460">
        <v>1598</v>
      </c>
    </row>
    <row r="21" spans="1:8" ht="17.25" customHeight="1">
      <c r="A21" s="335">
        <v>17</v>
      </c>
      <c r="B21" s="328" t="s">
        <v>258</v>
      </c>
      <c r="C21" s="459">
        <v>21</v>
      </c>
      <c r="D21" s="459">
        <v>597</v>
      </c>
      <c r="E21" s="459">
        <v>20</v>
      </c>
      <c r="F21" s="459">
        <v>755</v>
      </c>
      <c r="G21" s="459">
        <v>37</v>
      </c>
      <c r="H21" s="460">
        <v>640</v>
      </c>
    </row>
    <row r="22" spans="1:8" ht="17.25" customHeight="1">
      <c r="A22" s="335">
        <v>18</v>
      </c>
      <c r="B22" s="329" t="s">
        <v>259</v>
      </c>
      <c r="C22" s="459">
        <v>91</v>
      </c>
      <c r="D22" s="459">
        <v>520</v>
      </c>
      <c r="E22" s="459">
        <v>110</v>
      </c>
      <c r="F22" s="459">
        <v>520</v>
      </c>
      <c r="G22" s="459">
        <v>194</v>
      </c>
      <c r="H22" s="460">
        <v>1382</v>
      </c>
    </row>
    <row r="23" spans="1:8" ht="17.25" customHeight="1">
      <c r="A23" s="335">
        <v>19</v>
      </c>
      <c r="B23" s="328" t="s">
        <v>260</v>
      </c>
      <c r="C23" s="459">
        <v>6</v>
      </c>
      <c r="D23" s="459">
        <v>47</v>
      </c>
      <c r="E23" s="459">
        <v>9</v>
      </c>
      <c r="F23" s="459">
        <v>52</v>
      </c>
      <c r="G23" s="459">
        <v>16</v>
      </c>
      <c r="H23" s="460">
        <v>89</v>
      </c>
    </row>
    <row r="24" spans="1:8" ht="17.25" customHeight="1">
      <c r="A24" s="335">
        <v>20</v>
      </c>
      <c r="B24" s="328" t="s">
        <v>261</v>
      </c>
      <c r="C24" s="459">
        <v>65</v>
      </c>
      <c r="D24" s="459">
        <v>1117</v>
      </c>
      <c r="E24" s="459">
        <v>44</v>
      </c>
      <c r="F24" s="459">
        <v>303</v>
      </c>
      <c r="G24" s="459">
        <v>81</v>
      </c>
      <c r="H24" s="460">
        <v>748</v>
      </c>
    </row>
    <row r="25" spans="1:8" ht="17.25" customHeight="1">
      <c r="A25" s="335">
        <v>21</v>
      </c>
      <c r="B25" s="328" t="s">
        <v>262</v>
      </c>
      <c r="C25" s="459">
        <v>1</v>
      </c>
      <c r="D25" s="459">
        <v>20</v>
      </c>
      <c r="E25" s="459">
        <v>1</v>
      </c>
      <c r="F25" s="459">
        <v>3</v>
      </c>
      <c r="G25" s="459">
        <v>2</v>
      </c>
      <c r="H25" s="460">
        <v>3</v>
      </c>
    </row>
    <row r="26" spans="1:8" ht="17.25" customHeight="1">
      <c r="A26" s="335">
        <v>22</v>
      </c>
      <c r="B26" s="329" t="s">
        <v>263</v>
      </c>
      <c r="C26" s="459">
        <v>197</v>
      </c>
      <c r="D26" s="459">
        <v>3711</v>
      </c>
      <c r="E26" s="459">
        <v>145</v>
      </c>
      <c r="F26" s="459">
        <v>1050</v>
      </c>
      <c r="G26" s="459">
        <v>356</v>
      </c>
      <c r="H26" s="460">
        <v>2850</v>
      </c>
    </row>
    <row r="27" spans="1:8" ht="17.25" customHeight="1">
      <c r="A27" s="335">
        <v>23</v>
      </c>
      <c r="B27" s="329" t="s">
        <v>264</v>
      </c>
      <c r="C27" s="459">
        <v>186</v>
      </c>
      <c r="D27" s="459">
        <v>2154</v>
      </c>
      <c r="E27" s="459">
        <v>257</v>
      </c>
      <c r="F27" s="459">
        <v>7174</v>
      </c>
      <c r="G27" s="459">
        <v>277</v>
      </c>
      <c r="H27" s="460">
        <v>2840</v>
      </c>
    </row>
    <row r="28" spans="1:8" ht="17.25" customHeight="1">
      <c r="A28" s="335">
        <v>24</v>
      </c>
      <c r="B28" s="329" t="s">
        <v>265</v>
      </c>
      <c r="C28" s="459">
        <v>223</v>
      </c>
      <c r="D28" s="459">
        <v>2970</v>
      </c>
      <c r="E28" s="459">
        <v>76</v>
      </c>
      <c r="F28" s="459">
        <v>804</v>
      </c>
      <c r="G28" s="459">
        <v>358</v>
      </c>
      <c r="H28" s="460">
        <v>4125</v>
      </c>
    </row>
    <row r="29" spans="1:8" ht="17.25" customHeight="1">
      <c r="A29" s="335">
        <v>25</v>
      </c>
      <c r="B29" s="328" t="s">
        <v>266</v>
      </c>
      <c r="C29" s="459">
        <v>579</v>
      </c>
      <c r="D29" s="459">
        <v>11772</v>
      </c>
      <c r="E29" s="459">
        <v>614</v>
      </c>
      <c r="F29" s="459">
        <v>4856</v>
      </c>
      <c r="G29" s="459">
        <v>1245</v>
      </c>
      <c r="H29" s="460">
        <v>11254</v>
      </c>
    </row>
    <row r="30" spans="1:8" ht="17.25" customHeight="1">
      <c r="A30" s="335">
        <v>26</v>
      </c>
      <c r="B30" s="328" t="s">
        <v>267</v>
      </c>
      <c r="C30" s="459">
        <v>44</v>
      </c>
      <c r="D30" s="459">
        <v>646</v>
      </c>
      <c r="E30" s="459">
        <v>51</v>
      </c>
      <c r="F30" s="459">
        <v>205</v>
      </c>
      <c r="G30" s="459">
        <v>26</v>
      </c>
      <c r="H30" s="460">
        <v>172</v>
      </c>
    </row>
    <row r="31" spans="1:8" ht="17.25" customHeight="1">
      <c r="A31" s="335">
        <v>27</v>
      </c>
      <c r="B31" s="328" t="s">
        <v>268</v>
      </c>
      <c r="C31" s="459">
        <v>131</v>
      </c>
      <c r="D31" s="459">
        <v>2182</v>
      </c>
      <c r="E31" s="459">
        <v>45</v>
      </c>
      <c r="F31" s="459">
        <v>573</v>
      </c>
      <c r="G31" s="459">
        <v>150</v>
      </c>
      <c r="H31" s="460">
        <v>1206</v>
      </c>
    </row>
    <row r="32" spans="1:8" ht="17.25" customHeight="1">
      <c r="A32" s="335">
        <v>28</v>
      </c>
      <c r="B32" s="329" t="s">
        <v>269</v>
      </c>
      <c r="C32" s="459">
        <v>227</v>
      </c>
      <c r="D32" s="459">
        <v>2271</v>
      </c>
      <c r="E32" s="459">
        <v>46</v>
      </c>
      <c r="F32" s="459">
        <v>271</v>
      </c>
      <c r="G32" s="459">
        <v>768</v>
      </c>
      <c r="H32" s="460">
        <v>7812</v>
      </c>
    </row>
    <row r="33" spans="1:8" ht="17.25" customHeight="1">
      <c r="A33" s="335">
        <v>29</v>
      </c>
      <c r="B33" s="328" t="s">
        <v>270</v>
      </c>
      <c r="C33" s="459">
        <v>15</v>
      </c>
      <c r="D33" s="459">
        <v>126</v>
      </c>
      <c r="E33" s="459">
        <v>13</v>
      </c>
      <c r="F33" s="459">
        <v>28</v>
      </c>
      <c r="G33" s="459">
        <v>282</v>
      </c>
      <c r="H33" s="460">
        <v>2763</v>
      </c>
    </row>
    <row r="34" spans="1:8" ht="17.25" customHeight="1">
      <c r="A34" s="335">
        <v>30</v>
      </c>
      <c r="B34" s="328" t="s">
        <v>271</v>
      </c>
      <c r="C34" s="459">
        <v>8</v>
      </c>
      <c r="D34" s="459">
        <v>259</v>
      </c>
      <c r="E34" s="459">
        <v>7</v>
      </c>
      <c r="F34" s="459">
        <v>24</v>
      </c>
      <c r="G34" s="459">
        <v>15</v>
      </c>
      <c r="H34" s="460">
        <v>129</v>
      </c>
    </row>
    <row r="35" spans="1:8" ht="17.25" customHeight="1">
      <c r="A35" s="335">
        <v>31</v>
      </c>
      <c r="B35" s="329" t="s">
        <v>272</v>
      </c>
      <c r="C35" s="459">
        <v>647</v>
      </c>
      <c r="D35" s="459">
        <v>11390</v>
      </c>
      <c r="E35" s="459">
        <v>205</v>
      </c>
      <c r="F35" s="459">
        <v>957</v>
      </c>
      <c r="G35" s="459">
        <v>192</v>
      </c>
      <c r="H35" s="460">
        <v>1090</v>
      </c>
    </row>
    <row r="36" spans="1:8" ht="17.25" customHeight="1">
      <c r="A36" s="335">
        <v>32</v>
      </c>
      <c r="B36" s="328" t="s">
        <v>273</v>
      </c>
      <c r="C36" s="459">
        <v>23</v>
      </c>
      <c r="D36" s="459">
        <v>65</v>
      </c>
      <c r="E36" s="459">
        <v>23</v>
      </c>
      <c r="F36" s="459">
        <v>162</v>
      </c>
      <c r="G36" s="459">
        <v>58</v>
      </c>
      <c r="H36" s="460">
        <v>194</v>
      </c>
    </row>
    <row r="37" spans="1:8" ht="17.25" customHeight="1">
      <c r="A37" s="335">
        <v>33</v>
      </c>
      <c r="B37" s="328" t="s">
        <v>274</v>
      </c>
      <c r="C37" s="459">
        <v>402</v>
      </c>
      <c r="D37" s="459">
        <v>3989</v>
      </c>
      <c r="E37" s="459">
        <v>471</v>
      </c>
      <c r="F37" s="459">
        <v>1925</v>
      </c>
      <c r="G37" s="459">
        <v>459</v>
      </c>
      <c r="H37" s="460">
        <v>2716</v>
      </c>
    </row>
    <row r="38" spans="1:8" ht="17.25" customHeight="1">
      <c r="A38" s="335">
        <v>35</v>
      </c>
      <c r="B38" s="328" t="s">
        <v>275</v>
      </c>
      <c r="C38" s="459">
        <v>2407</v>
      </c>
      <c r="D38" s="459">
        <v>3484</v>
      </c>
      <c r="E38" s="459">
        <v>673</v>
      </c>
      <c r="F38" s="459">
        <v>1387</v>
      </c>
      <c r="G38" s="459">
        <v>1755</v>
      </c>
      <c r="H38" s="460">
        <v>4151</v>
      </c>
    </row>
    <row r="39" spans="1:8" ht="17.25" customHeight="1">
      <c r="A39" s="335">
        <v>36</v>
      </c>
      <c r="B39" s="328" t="s">
        <v>276</v>
      </c>
      <c r="C39" s="459">
        <v>13</v>
      </c>
      <c r="D39" s="459">
        <v>868</v>
      </c>
      <c r="E39" s="459">
        <v>59</v>
      </c>
      <c r="F39" s="459">
        <v>401</v>
      </c>
      <c r="G39" s="459">
        <v>79</v>
      </c>
      <c r="H39" s="460">
        <v>541</v>
      </c>
    </row>
    <row r="40" spans="1:8" ht="17.25" customHeight="1">
      <c r="A40" s="335">
        <v>37</v>
      </c>
      <c r="B40" s="328" t="s">
        <v>277</v>
      </c>
      <c r="C40" s="459">
        <v>1</v>
      </c>
      <c r="D40" s="459">
        <v>2</v>
      </c>
      <c r="E40" s="459">
        <v>0</v>
      </c>
      <c r="F40" s="459">
        <v>0</v>
      </c>
      <c r="G40" s="459">
        <v>0</v>
      </c>
      <c r="H40" s="460">
        <v>0</v>
      </c>
    </row>
    <row r="41" spans="1:8" ht="17.25" customHeight="1">
      <c r="A41" s="335">
        <v>38</v>
      </c>
      <c r="B41" s="328" t="s">
        <v>278</v>
      </c>
      <c r="C41" s="459">
        <v>35</v>
      </c>
      <c r="D41" s="459">
        <v>403</v>
      </c>
      <c r="E41" s="459">
        <v>39</v>
      </c>
      <c r="F41" s="459">
        <v>328</v>
      </c>
      <c r="G41" s="459">
        <v>115</v>
      </c>
      <c r="H41" s="460">
        <v>1451</v>
      </c>
    </row>
    <row r="42" spans="1:8" ht="17.25" customHeight="1">
      <c r="A42" s="335">
        <v>39</v>
      </c>
      <c r="B42" s="328" t="s">
        <v>279</v>
      </c>
      <c r="C42" s="459">
        <v>2</v>
      </c>
      <c r="D42" s="459">
        <v>6</v>
      </c>
      <c r="E42" s="459">
        <v>3</v>
      </c>
      <c r="F42" s="459">
        <v>7</v>
      </c>
      <c r="G42" s="459">
        <v>1</v>
      </c>
      <c r="H42" s="460">
        <v>6</v>
      </c>
    </row>
    <row r="43" spans="1:8" ht="17.25" customHeight="1">
      <c r="A43" s="335">
        <v>41</v>
      </c>
      <c r="B43" s="328" t="s">
        <v>280</v>
      </c>
      <c r="C43" s="459">
        <v>2777</v>
      </c>
      <c r="D43" s="459">
        <v>16901</v>
      </c>
      <c r="E43" s="459">
        <v>1787</v>
      </c>
      <c r="F43" s="459">
        <v>10616</v>
      </c>
      <c r="G43" s="459">
        <v>3368</v>
      </c>
      <c r="H43" s="460">
        <v>18984</v>
      </c>
    </row>
    <row r="44" spans="1:8" ht="17.25" customHeight="1">
      <c r="A44" s="335">
        <v>42</v>
      </c>
      <c r="B44" s="328" t="s">
        <v>281</v>
      </c>
      <c r="C44" s="459">
        <v>142</v>
      </c>
      <c r="D44" s="459">
        <v>3881</v>
      </c>
      <c r="E44" s="459">
        <v>192</v>
      </c>
      <c r="F44" s="459">
        <v>2677</v>
      </c>
      <c r="G44" s="459">
        <v>323</v>
      </c>
      <c r="H44" s="460">
        <v>5955</v>
      </c>
    </row>
    <row r="45" spans="1:8" ht="17.25" customHeight="1">
      <c r="A45" s="335">
        <v>43</v>
      </c>
      <c r="B45" s="328" t="s">
        <v>282</v>
      </c>
      <c r="C45" s="459">
        <v>588</v>
      </c>
      <c r="D45" s="459">
        <v>3843</v>
      </c>
      <c r="E45" s="459">
        <v>549</v>
      </c>
      <c r="F45" s="459">
        <v>3628</v>
      </c>
      <c r="G45" s="459">
        <v>837</v>
      </c>
      <c r="H45" s="460">
        <v>5508</v>
      </c>
    </row>
    <row r="46" spans="1:8" ht="17.25" customHeight="1">
      <c r="A46" s="335">
        <v>45</v>
      </c>
      <c r="B46" s="329" t="s">
        <v>283</v>
      </c>
      <c r="C46" s="459">
        <v>263</v>
      </c>
      <c r="D46" s="459">
        <v>763</v>
      </c>
      <c r="E46" s="459">
        <v>206</v>
      </c>
      <c r="F46" s="459">
        <v>661</v>
      </c>
      <c r="G46" s="459">
        <v>648</v>
      </c>
      <c r="H46" s="460">
        <v>2561</v>
      </c>
    </row>
    <row r="47" spans="1:8" ht="17.25" customHeight="1">
      <c r="A47" s="335">
        <v>46</v>
      </c>
      <c r="B47" s="329" t="s">
        <v>284</v>
      </c>
      <c r="C47" s="459">
        <v>1057</v>
      </c>
      <c r="D47" s="459">
        <v>5090</v>
      </c>
      <c r="E47" s="459">
        <v>673</v>
      </c>
      <c r="F47" s="459">
        <v>2946</v>
      </c>
      <c r="G47" s="459">
        <v>1638</v>
      </c>
      <c r="H47" s="460">
        <v>6873</v>
      </c>
    </row>
    <row r="48" spans="1:8" ht="17.25" customHeight="1">
      <c r="A48" s="335">
        <v>47</v>
      </c>
      <c r="B48" s="329" t="s">
        <v>285</v>
      </c>
      <c r="C48" s="459">
        <v>3555</v>
      </c>
      <c r="D48" s="459">
        <v>13788</v>
      </c>
      <c r="E48" s="459">
        <v>2761</v>
      </c>
      <c r="F48" s="459">
        <v>10415</v>
      </c>
      <c r="G48" s="459">
        <v>5544</v>
      </c>
      <c r="H48" s="460">
        <v>20081</v>
      </c>
    </row>
    <row r="49" spans="1:8" ht="17.25" customHeight="1">
      <c r="A49" s="335">
        <v>49</v>
      </c>
      <c r="B49" s="329" t="s">
        <v>286</v>
      </c>
      <c r="C49" s="459">
        <v>1872</v>
      </c>
      <c r="D49" s="459">
        <v>7884</v>
      </c>
      <c r="E49" s="459">
        <v>2232</v>
      </c>
      <c r="F49" s="459">
        <v>11569</v>
      </c>
      <c r="G49" s="459">
        <v>2654</v>
      </c>
      <c r="H49" s="460">
        <v>10712</v>
      </c>
    </row>
    <row r="50" spans="1:8" ht="17.25" customHeight="1">
      <c r="A50" s="335">
        <v>50</v>
      </c>
      <c r="B50" s="329" t="s">
        <v>287</v>
      </c>
      <c r="C50" s="459">
        <v>0</v>
      </c>
      <c r="D50" s="459">
        <v>0</v>
      </c>
      <c r="E50" s="459">
        <v>1</v>
      </c>
      <c r="F50" s="459">
        <v>1</v>
      </c>
      <c r="G50" s="459">
        <v>0</v>
      </c>
      <c r="H50" s="460">
        <v>0</v>
      </c>
    </row>
    <row r="51" spans="1:8" ht="17.25" customHeight="1">
      <c r="A51" s="335">
        <v>51</v>
      </c>
      <c r="B51" s="329" t="s">
        <v>288</v>
      </c>
      <c r="C51" s="459">
        <v>2</v>
      </c>
      <c r="D51" s="459">
        <v>54</v>
      </c>
      <c r="E51" s="459">
        <v>0</v>
      </c>
      <c r="F51" s="459">
        <v>0</v>
      </c>
      <c r="G51" s="459">
        <v>1</v>
      </c>
      <c r="H51" s="460">
        <v>20</v>
      </c>
    </row>
    <row r="52" spans="1:8" ht="17.25" customHeight="1">
      <c r="A52" s="335">
        <v>52</v>
      </c>
      <c r="B52" s="329" t="s">
        <v>289</v>
      </c>
      <c r="C52" s="459">
        <v>112</v>
      </c>
      <c r="D52" s="459">
        <v>1049</v>
      </c>
      <c r="E52" s="459">
        <v>289</v>
      </c>
      <c r="F52" s="459">
        <v>1211</v>
      </c>
      <c r="G52" s="459">
        <v>369</v>
      </c>
      <c r="H52" s="460">
        <v>2951</v>
      </c>
    </row>
    <row r="53" spans="1:8" ht="17.25" customHeight="1">
      <c r="A53" s="335">
        <v>53</v>
      </c>
      <c r="B53" s="329" t="s">
        <v>290</v>
      </c>
      <c r="C53" s="459">
        <v>15</v>
      </c>
      <c r="D53" s="459">
        <v>189</v>
      </c>
      <c r="E53" s="459">
        <v>27</v>
      </c>
      <c r="F53" s="459">
        <v>186</v>
      </c>
      <c r="G53" s="459">
        <v>33</v>
      </c>
      <c r="H53" s="460">
        <v>209</v>
      </c>
    </row>
    <row r="54" spans="1:8" ht="17.25" customHeight="1">
      <c r="A54" s="335">
        <v>55</v>
      </c>
      <c r="B54" s="329" t="s">
        <v>291</v>
      </c>
      <c r="C54" s="459">
        <v>33</v>
      </c>
      <c r="D54" s="459">
        <v>539</v>
      </c>
      <c r="E54" s="459">
        <v>185</v>
      </c>
      <c r="F54" s="459">
        <v>1824</v>
      </c>
      <c r="G54" s="459">
        <v>145</v>
      </c>
      <c r="H54" s="460">
        <v>1237</v>
      </c>
    </row>
    <row r="55" spans="1:8" ht="17.25" customHeight="1">
      <c r="A55" s="335">
        <v>56</v>
      </c>
      <c r="B55" s="329" t="s">
        <v>292</v>
      </c>
      <c r="C55" s="459">
        <v>557</v>
      </c>
      <c r="D55" s="459">
        <v>2520</v>
      </c>
      <c r="E55" s="459">
        <v>891</v>
      </c>
      <c r="F55" s="459">
        <v>3574</v>
      </c>
      <c r="G55" s="459">
        <v>862</v>
      </c>
      <c r="H55" s="460">
        <v>3887</v>
      </c>
    </row>
    <row r="56" spans="1:8" ht="17.25" customHeight="1">
      <c r="A56" s="335">
        <v>58</v>
      </c>
      <c r="B56" s="329" t="s">
        <v>293</v>
      </c>
      <c r="C56" s="459">
        <v>16</v>
      </c>
      <c r="D56" s="459">
        <v>68</v>
      </c>
      <c r="E56" s="459">
        <v>3</v>
      </c>
      <c r="F56" s="459">
        <v>4</v>
      </c>
      <c r="G56" s="459">
        <v>11</v>
      </c>
      <c r="H56" s="460">
        <v>86</v>
      </c>
    </row>
    <row r="57" spans="1:8" ht="17.25" customHeight="1">
      <c r="A57" s="335">
        <v>59</v>
      </c>
      <c r="B57" s="329" t="s">
        <v>294</v>
      </c>
      <c r="C57" s="459">
        <v>6</v>
      </c>
      <c r="D57" s="459">
        <v>67</v>
      </c>
      <c r="E57" s="459">
        <v>4</v>
      </c>
      <c r="F57" s="459">
        <v>41</v>
      </c>
      <c r="G57" s="459">
        <v>8</v>
      </c>
      <c r="H57" s="460">
        <v>45</v>
      </c>
    </row>
    <row r="58" spans="1:8" ht="17.25" customHeight="1">
      <c r="A58" s="335">
        <v>60</v>
      </c>
      <c r="B58" s="329" t="s">
        <v>295</v>
      </c>
      <c r="C58" s="459">
        <v>14</v>
      </c>
      <c r="D58" s="459">
        <v>73</v>
      </c>
      <c r="E58" s="459">
        <v>4</v>
      </c>
      <c r="F58" s="459">
        <v>43</v>
      </c>
      <c r="G58" s="459">
        <v>5</v>
      </c>
      <c r="H58" s="460">
        <v>13</v>
      </c>
    </row>
    <row r="59" spans="1:8" ht="17.25" customHeight="1">
      <c r="A59" s="335">
        <v>61</v>
      </c>
      <c r="B59" s="329" t="s">
        <v>296</v>
      </c>
      <c r="C59" s="459">
        <v>14</v>
      </c>
      <c r="D59" s="459">
        <v>43</v>
      </c>
      <c r="E59" s="459">
        <v>23</v>
      </c>
      <c r="F59" s="459">
        <v>55</v>
      </c>
      <c r="G59" s="459">
        <v>14</v>
      </c>
      <c r="H59" s="460">
        <v>97</v>
      </c>
    </row>
    <row r="60" spans="1:8" ht="17.25" customHeight="1">
      <c r="A60" s="335">
        <v>62</v>
      </c>
      <c r="B60" s="329" t="s">
        <v>297</v>
      </c>
      <c r="C60" s="459">
        <v>25</v>
      </c>
      <c r="D60" s="459">
        <v>175</v>
      </c>
      <c r="E60" s="459">
        <v>36</v>
      </c>
      <c r="F60" s="459">
        <v>615</v>
      </c>
      <c r="G60" s="459">
        <v>112</v>
      </c>
      <c r="H60" s="460">
        <v>518</v>
      </c>
    </row>
    <row r="61" spans="1:8" ht="17.25" customHeight="1">
      <c r="A61" s="335">
        <v>63</v>
      </c>
      <c r="B61" s="329" t="s">
        <v>298</v>
      </c>
      <c r="C61" s="459">
        <v>6</v>
      </c>
      <c r="D61" s="459">
        <v>137</v>
      </c>
      <c r="E61" s="459">
        <v>9</v>
      </c>
      <c r="F61" s="459">
        <v>58</v>
      </c>
      <c r="G61" s="459">
        <v>31</v>
      </c>
      <c r="H61" s="460">
        <v>877</v>
      </c>
    </row>
    <row r="62" spans="1:8" ht="17.25" customHeight="1">
      <c r="A62" s="335">
        <v>64</v>
      </c>
      <c r="B62" s="329" t="s">
        <v>299</v>
      </c>
      <c r="C62" s="459">
        <v>71</v>
      </c>
      <c r="D62" s="459">
        <v>868</v>
      </c>
      <c r="E62" s="459">
        <v>100</v>
      </c>
      <c r="F62" s="459">
        <v>640</v>
      </c>
      <c r="G62" s="459">
        <v>190</v>
      </c>
      <c r="H62" s="460">
        <v>1131</v>
      </c>
    </row>
    <row r="63" spans="1:8" ht="17.25" customHeight="1">
      <c r="A63" s="335">
        <v>65</v>
      </c>
      <c r="B63" s="329" t="s">
        <v>300</v>
      </c>
      <c r="C63" s="459">
        <v>137</v>
      </c>
      <c r="D63" s="459">
        <v>512</v>
      </c>
      <c r="E63" s="459">
        <v>33</v>
      </c>
      <c r="F63" s="459">
        <v>110</v>
      </c>
      <c r="G63" s="459">
        <v>91</v>
      </c>
      <c r="H63" s="460">
        <v>293</v>
      </c>
    </row>
    <row r="64" spans="1:8" ht="17.25" customHeight="1">
      <c r="A64" s="335">
        <v>66</v>
      </c>
      <c r="B64" s="329" t="s">
        <v>301</v>
      </c>
      <c r="C64" s="459">
        <v>34</v>
      </c>
      <c r="D64" s="459">
        <v>89</v>
      </c>
      <c r="E64" s="459">
        <v>127</v>
      </c>
      <c r="F64" s="459">
        <v>438</v>
      </c>
      <c r="G64" s="459">
        <v>137</v>
      </c>
      <c r="H64" s="460">
        <v>245</v>
      </c>
    </row>
    <row r="65" spans="1:8" ht="17.25" customHeight="1">
      <c r="A65" s="335">
        <v>68</v>
      </c>
      <c r="B65" s="329" t="s">
        <v>302</v>
      </c>
      <c r="C65" s="459">
        <v>41</v>
      </c>
      <c r="D65" s="459">
        <v>63</v>
      </c>
      <c r="E65" s="459">
        <v>78</v>
      </c>
      <c r="F65" s="459">
        <v>150</v>
      </c>
      <c r="G65" s="459">
        <v>60</v>
      </c>
      <c r="H65" s="460">
        <v>166</v>
      </c>
    </row>
    <row r="66" spans="1:8" ht="17.25" customHeight="1">
      <c r="A66" s="335">
        <v>69</v>
      </c>
      <c r="B66" s="329" t="s">
        <v>303</v>
      </c>
      <c r="C66" s="459">
        <v>469</v>
      </c>
      <c r="D66" s="459">
        <v>1597</v>
      </c>
      <c r="E66" s="459">
        <v>577</v>
      </c>
      <c r="F66" s="459">
        <v>1485</v>
      </c>
      <c r="G66" s="459">
        <v>583</v>
      </c>
      <c r="H66" s="460">
        <v>1546</v>
      </c>
    </row>
    <row r="67" spans="1:8" ht="17.25" customHeight="1">
      <c r="A67" s="335">
        <v>70</v>
      </c>
      <c r="B67" s="329" t="s">
        <v>304</v>
      </c>
      <c r="C67" s="459">
        <v>622</v>
      </c>
      <c r="D67" s="459">
        <v>3895</v>
      </c>
      <c r="E67" s="459">
        <v>298</v>
      </c>
      <c r="F67" s="459">
        <v>2002</v>
      </c>
      <c r="G67" s="459">
        <v>870</v>
      </c>
      <c r="H67" s="460">
        <v>5430</v>
      </c>
    </row>
    <row r="68" spans="1:8" ht="17.25" customHeight="1">
      <c r="A68" s="335">
        <v>71</v>
      </c>
      <c r="B68" s="329" t="s">
        <v>305</v>
      </c>
      <c r="C68" s="459">
        <v>231</v>
      </c>
      <c r="D68" s="459">
        <v>914</v>
      </c>
      <c r="E68" s="459">
        <v>243</v>
      </c>
      <c r="F68" s="459">
        <v>811</v>
      </c>
      <c r="G68" s="459">
        <v>307</v>
      </c>
      <c r="H68" s="460">
        <v>1276</v>
      </c>
    </row>
    <row r="69" spans="1:8" ht="17.25" customHeight="1">
      <c r="A69" s="335">
        <v>72</v>
      </c>
      <c r="B69" s="329" t="s">
        <v>306</v>
      </c>
      <c r="C69" s="459">
        <v>17</v>
      </c>
      <c r="D69" s="459">
        <v>69</v>
      </c>
      <c r="E69" s="459">
        <v>8</v>
      </c>
      <c r="F69" s="459">
        <v>16</v>
      </c>
      <c r="G69" s="459">
        <v>1</v>
      </c>
      <c r="H69" s="460">
        <v>2</v>
      </c>
    </row>
    <row r="70" spans="1:8" ht="17.25" customHeight="1">
      <c r="A70" s="335">
        <v>73</v>
      </c>
      <c r="B70" s="329" t="s">
        <v>307</v>
      </c>
      <c r="C70" s="459">
        <v>82</v>
      </c>
      <c r="D70" s="459">
        <v>497</v>
      </c>
      <c r="E70" s="459">
        <v>20</v>
      </c>
      <c r="F70" s="459">
        <v>148</v>
      </c>
      <c r="G70" s="459">
        <v>104</v>
      </c>
      <c r="H70" s="460">
        <v>537</v>
      </c>
    </row>
    <row r="71" spans="1:8" ht="17.25" customHeight="1">
      <c r="A71" s="335">
        <v>74</v>
      </c>
      <c r="B71" s="329" t="s">
        <v>308</v>
      </c>
      <c r="C71" s="459">
        <v>32</v>
      </c>
      <c r="D71" s="459">
        <v>81</v>
      </c>
      <c r="E71" s="459">
        <v>47</v>
      </c>
      <c r="F71" s="459">
        <v>130</v>
      </c>
      <c r="G71" s="459">
        <v>45</v>
      </c>
      <c r="H71" s="460">
        <v>102</v>
      </c>
    </row>
    <row r="72" spans="1:8" ht="17.25" customHeight="1">
      <c r="A72" s="335">
        <v>75</v>
      </c>
      <c r="B72" s="329" t="s">
        <v>309</v>
      </c>
      <c r="C72" s="459">
        <v>19</v>
      </c>
      <c r="D72" s="459">
        <v>86</v>
      </c>
      <c r="E72" s="459">
        <v>33</v>
      </c>
      <c r="F72" s="459">
        <v>268</v>
      </c>
      <c r="G72" s="459">
        <v>122</v>
      </c>
      <c r="H72" s="460">
        <v>1196</v>
      </c>
    </row>
    <row r="73" spans="1:8" ht="17.25" customHeight="1">
      <c r="A73" s="335">
        <v>77</v>
      </c>
      <c r="B73" s="329" t="s">
        <v>310</v>
      </c>
      <c r="C73" s="459">
        <v>68</v>
      </c>
      <c r="D73" s="459">
        <v>393</v>
      </c>
      <c r="E73" s="459">
        <v>68</v>
      </c>
      <c r="F73" s="459">
        <v>400</v>
      </c>
      <c r="G73" s="459">
        <v>311</v>
      </c>
      <c r="H73" s="460">
        <v>1274</v>
      </c>
    </row>
    <row r="74" spans="1:8" ht="17.25" customHeight="1">
      <c r="A74" s="335">
        <v>78</v>
      </c>
      <c r="B74" s="329" t="s">
        <v>311</v>
      </c>
      <c r="C74" s="459">
        <v>3</v>
      </c>
      <c r="D74" s="459">
        <v>13</v>
      </c>
      <c r="E74" s="459">
        <v>0</v>
      </c>
      <c r="F74" s="459">
        <v>0</v>
      </c>
      <c r="G74" s="459">
        <v>1</v>
      </c>
      <c r="H74" s="460">
        <v>7</v>
      </c>
    </row>
    <row r="75" spans="1:8" ht="17.25" customHeight="1">
      <c r="A75" s="335">
        <v>79</v>
      </c>
      <c r="B75" s="329" t="s">
        <v>312</v>
      </c>
      <c r="C75" s="459">
        <v>18</v>
      </c>
      <c r="D75" s="459">
        <v>365</v>
      </c>
      <c r="E75" s="459">
        <v>47</v>
      </c>
      <c r="F75" s="459">
        <v>327</v>
      </c>
      <c r="G75" s="459">
        <v>50</v>
      </c>
      <c r="H75" s="460">
        <v>359</v>
      </c>
    </row>
    <row r="76" spans="1:8" ht="17.25" customHeight="1">
      <c r="A76" s="335">
        <v>80</v>
      </c>
      <c r="B76" s="329" t="s">
        <v>313</v>
      </c>
      <c r="C76" s="459">
        <v>132</v>
      </c>
      <c r="D76" s="459">
        <v>2002</v>
      </c>
      <c r="E76" s="459">
        <v>169</v>
      </c>
      <c r="F76" s="459">
        <v>1895</v>
      </c>
      <c r="G76" s="459">
        <v>291</v>
      </c>
      <c r="H76" s="460">
        <v>3085</v>
      </c>
    </row>
    <row r="77" spans="1:8" ht="17.25" customHeight="1">
      <c r="A77" s="335">
        <v>81</v>
      </c>
      <c r="B77" s="329" t="s">
        <v>314</v>
      </c>
      <c r="C77" s="459">
        <v>120</v>
      </c>
      <c r="D77" s="459">
        <v>2318</v>
      </c>
      <c r="E77" s="459">
        <v>45</v>
      </c>
      <c r="F77" s="459">
        <v>105</v>
      </c>
      <c r="G77" s="459">
        <v>615</v>
      </c>
      <c r="H77" s="460">
        <v>5633</v>
      </c>
    </row>
    <row r="78" spans="1:8" ht="17.25" customHeight="1">
      <c r="A78" s="335">
        <v>82</v>
      </c>
      <c r="B78" s="329" t="s">
        <v>315</v>
      </c>
      <c r="C78" s="459">
        <v>298</v>
      </c>
      <c r="D78" s="459">
        <v>1000</v>
      </c>
      <c r="E78" s="459">
        <v>144</v>
      </c>
      <c r="F78" s="459">
        <v>715</v>
      </c>
      <c r="G78" s="459">
        <v>320</v>
      </c>
      <c r="H78" s="460">
        <v>1764</v>
      </c>
    </row>
    <row r="79" spans="1:8" ht="17.25" customHeight="1">
      <c r="A79" s="335">
        <v>84</v>
      </c>
      <c r="B79" s="329" t="s">
        <v>316</v>
      </c>
      <c r="C79" s="459">
        <v>4</v>
      </c>
      <c r="D79" s="459">
        <v>57</v>
      </c>
      <c r="E79" s="459">
        <v>3</v>
      </c>
      <c r="F79" s="459">
        <v>179</v>
      </c>
      <c r="G79" s="459">
        <v>8</v>
      </c>
      <c r="H79" s="460">
        <v>239</v>
      </c>
    </row>
    <row r="80" spans="1:8" ht="17.25" customHeight="1">
      <c r="A80" s="335">
        <v>85</v>
      </c>
      <c r="B80" s="329" t="s">
        <v>317</v>
      </c>
      <c r="C80" s="459">
        <v>344</v>
      </c>
      <c r="D80" s="459">
        <v>5854</v>
      </c>
      <c r="E80" s="459">
        <v>246</v>
      </c>
      <c r="F80" s="459">
        <v>4865</v>
      </c>
      <c r="G80" s="459">
        <v>507</v>
      </c>
      <c r="H80" s="460">
        <v>7992</v>
      </c>
    </row>
    <row r="81" spans="1:8" ht="17.25" customHeight="1">
      <c r="A81" s="335">
        <v>86</v>
      </c>
      <c r="B81" s="329" t="s">
        <v>318</v>
      </c>
      <c r="C81" s="459">
        <v>227</v>
      </c>
      <c r="D81" s="459">
        <v>4035</v>
      </c>
      <c r="E81" s="459">
        <v>273</v>
      </c>
      <c r="F81" s="459">
        <v>1719</v>
      </c>
      <c r="G81" s="459">
        <v>290</v>
      </c>
      <c r="H81" s="460">
        <v>4774</v>
      </c>
    </row>
    <row r="82" spans="1:8" ht="17.25" customHeight="1">
      <c r="A82" s="335">
        <v>87</v>
      </c>
      <c r="B82" s="329" t="s">
        <v>319</v>
      </c>
      <c r="C82" s="459">
        <v>13</v>
      </c>
      <c r="D82" s="459">
        <v>185</v>
      </c>
      <c r="E82" s="459">
        <v>16</v>
      </c>
      <c r="F82" s="459">
        <v>62</v>
      </c>
      <c r="G82" s="459">
        <v>19</v>
      </c>
      <c r="H82" s="460">
        <v>204</v>
      </c>
    </row>
    <row r="83" spans="1:8" ht="17.25" customHeight="1">
      <c r="A83" s="335">
        <v>88</v>
      </c>
      <c r="B83" s="329" t="s">
        <v>320</v>
      </c>
      <c r="C83" s="459">
        <v>33</v>
      </c>
      <c r="D83" s="459">
        <v>166</v>
      </c>
      <c r="E83" s="459">
        <v>34</v>
      </c>
      <c r="F83" s="459">
        <v>334</v>
      </c>
      <c r="G83" s="459">
        <v>77</v>
      </c>
      <c r="H83" s="460">
        <v>330</v>
      </c>
    </row>
    <row r="84" spans="1:8" ht="17.25" customHeight="1">
      <c r="A84" s="335">
        <v>90</v>
      </c>
      <c r="B84" s="329" t="s">
        <v>321</v>
      </c>
      <c r="C84" s="459">
        <v>2</v>
      </c>
      <c r="D84" s="459">
        <v>5</v>
      </c>
      <c r="E84" s="459">
        <v>3</v>
      </c>
      <c r="F84" s="459">
        <v>12</v>
      </c>
      <c r="G84" s="459">
        <v>15</v>
      </c>
      <c r="H84" s="460">
        <v>115</v>
      </c>
    </row>
    <row r="85" spans="1:8" ht="17.25" customHeight="1">
      <c r="A85" s="335">
        <v>91</v>
      </c>
      <c r="B85" s="329" t="s">
        <v>322</v>
      </c>
      <c r="C85" s="459">
        <v>1</v>
      </c>
      <c r="D85" s="459">
        <v>1</v>
      </c>
      <c r="E85" s="459">
        <v>2</v>
      </c>
      <c r="F85" s="459">
        <v>2</v>
      </c>
      <c r="G85" s="459">
        <v>4</v>
      </c>
      <c r="H85" s="460">
        <v>541</v>
      </c>
    </row>
    <row r="86" spans="1:8" ht="17.25" customHeight="1">
      <c r="A86" s="335">
        <v>92</v>
      </c>
      <c r="B86" s="329" t="s">
        <v>323</v>
      </c>
      <c r="C86" s="459">
        <v>68</v>
      </c>
      <c r="D86" s="459">
        <v>195</v>
      </c>
      <c r="E86" s="459">
        <v>61</v>
      </c>
      <c r="F86" s="459">
        <v>111</v>
      </c>
      <c r="G86" s="459">
        <v>374</v>
      </c>
      <c r="H86" s="460">
        <v>1668</v>
      </c>
    </row>
    <row r="87" spans="1:8" ht="17.25" customHeight="1">
      <c r="A87" s="335">
        <v>93</v>
      </c>
      <c r="B87" s="329" t="s">
        <v>324</v>
      </c>
      <c r="C87" s="459">
        <v>34</v>
      </c>
      <c r="D87" s="459">
        <v>202</v>
      </c>
      <c r="E87" s="459">
        <v>103</v>
      </c>
      <c r="F87" s="459">
        <v>361</v>
      </c>
      <c r="G87" s="459">
        <v>49</v>
      </c>
      <c r="H87" s="460">
        <v>311</v>
      </c>
    </row>
    <row r="88" spans="1:8" ht="17.25" customHeight="1">
      <c r="A88" s="335">
        <v>94</v>
      </c>
      <c r="B88" s="329" t="s">
        <v>325</v>
      </c>
      <c r="C88" s="459">
        <v>111</v>
      </c>
      <c r="D88" s="459">
        <v>320</v>
      </c>
      <c r="E88" s="459">
        <v>188</v>
      </c>
      <c r="F88" s="459">
        <v>432</v>
      </c>
      <c r="G88" s="459">
        <v>134</v>
      </c>
      <c r="H88" s="460">
        <v>487</v>
      </c>
    </row>
    <row r="89" spans="1:8" ht="17.25" customHeight="1">
      <c r="A89" s="335">
        <v>95</v>
      </c>
      <c r="B89" s="329" t="s">
        <v>326</v>
      </c>
      <c r="C89" s="459">
        <v>237</v>
      </c>
      <c r="D89" s="459">
        <v>4165</v>
      </c>
      <c r="E89" s="459">
        <v>172</v>
      </c>
      <c r="F89" s="459">
        <v>601</v>
      </c>
      <c r="G89" s="459">
        <v>362</v>
      </c>
      <c r="H89" s="460">
        <v>2107</v>
      </c>
    </row>
    <row r="90" spans="1:8" ht="17.25" customHeight="1">
      <c r="A90" s="335">
        <v>96</v>
      </c>
      <c r="B90" s="329" t="s">
        <v>327</v>
      </c>
      <c r="C90" s="459">
        <v>466</v>
      </c>
      <c r="D90" s="459">
        <v>5933</v>
      </c>
      <c r="E90" s="459">
        <v>534</v>
      </c>
      <c r="F90" s="459">
        <v>3066</v>
      </c>
      <c r="G90" s="459">
        <v>372</v>
      </c>
      <c r="H90" s="460">
        <v>5021</v>
      </c>
    </row>
    <row r="91" spans="1:8" ht="17.25" customHeight="1">
      <c r="A91" s="335">
        <v>97</v>
      </c>
      <c r="B91" s="329" t="s">
        <v>328</v>
      </c>
      <c r="C91" s="459">
        <v>5</v>
      </c>
      <c r="D91" s="459">
        <v>6</v>
      </c>
      <c r="E91" s="459">
        <v>7</v>
      </c>
      <c r="F91" s="459">
        <v>7</v>
      </c>
      <c r="G91" s="459">
        <v>3</v>
      </c>
      <c r="H91" s="460">
        <v>3</v>
      </c>
    </row>
    <row r="92" spans="1:8" ht="17.25" customHeight="1">
      <c r="A92" s="335">
        <v>98</v>
      </c>
      <c r="B92" s="329" t="s">
        <v>329</v>
      </c>
      <c r="C92" s="459">
        <v>1</v>
      </c>
      <c r="D92" s="459">
        <v>1</v>
      </c>
      <c r="E92" s="459">
        <v>1</v>
      </c>
      <c r="F92" s="459">
        <v>2</v>
      </c>
      <c r="G92" s="459">
        <v>13</v>
      </c>
      <c r="H92" s="460">
        <v>41</v>
      </c>
    </row>
    <row r="93" spans="1:8" ht="17.25" customHeight="1">
      <c r="A93" s="335">
        <v>99</v>
      </c>
      <c r="B93" s="329" t="s">
        <v>330</v>
      </c>
      <c r="C93" s="459">
        <v>15</v>
      </c>
      <c r="D93" s="459">
        <v>44</v>
      </c>
      <c r="E93" s="459">
        <v>0</v>
      </c>
      <c r="F93" s="459">
        <v>0</v>
      </c>
      <c r="G93" s="459">
        <v>24</v>
      </c>
      <c r="H93" s="460">
        <v>91</v>
      </c>
    </row>
    <row r="94" spans="1:8" ht="27" customHeight="1" thickBot="1">
      <c r="A94" s="1133" t="s">
        <v>144</v>
      </c>
      <c r="B94" s="1134"/>
      <c r="C94" s="117">
        <f aca="true" t="shared" si="0" ref="C94:H94">SUM(C6:C93)</f>
        <v>21789</v>
      </c>
      <c r="D94" s="117">
        <f t="shared" si="0"/>
        <v>161004</v>
      </c>
      <c r="E94" s="117">
        <f t="shared" si="0"/>
        <v>19105</v>
      </c>
      <c r="F94" s="117">
        <f t="shared" si="0"/>
        <v>142332</v>
      </c>
      <c r="G94" s="117">
        <f t="shared" si="0"/>
        <v>31665</v>
      </c>
      <c r="H94" s="82">
        <f t="shared" si="0"/>
        <v>197578</v>
      </c>
    </row>
    <row r="95" spans="1:8" ht="13.5" thickTop="1">
      <c r="A95" s="1154"/>
      <c r="B95" s="1154"/>
      <c r="C95" s="1154"/>
      <c r="D95" s="1154"/>
      <c r="E95" s="1154"/>
      <c r="F95" s="1154"/>
      <c r="G95" s="1154"/>
      <c r="H95" s="1154"/>
    </row>
    <row r="96" spans="1:8" ht="15.75" customHeight="1">
      <c r="A96" s="1122" t="s">
        <v>13</v>
      </c>
      <c r="B96" s="1123"/>
      <c r="C96" s="1123"/>
      <c r="D96" s="1123"/>
      <c r="E96" s="1123"/>
      <c r="F96" s="1123"/>
      <c r="G96" s="1123"/>
      <c r="H96" s="1123"/>
    </row>
    <row r="97" spans="1:8" ht="12.75" customHeight="1">
      <c r="A97" s="1122" t="s">
        <v>14</v>
      </c>
      <c r="B97" s="1123"/>
      <c r="C97" s="1123"/>
      <c r="D97" s="1123"/>
      <c r="E97" s="1123"/>
      <c r="F97" s="1123"/>
      <c r="G97" s="1123"/>
      <c r="H97" s="1123"/>
    </row>
    <row r="98" spans="1:8" ht="14.25" customHeight="1">
      <c r="A98" s="1132" t="s">
        <v>353</v>
      </c>
      <c r="B98" s="1123"/>
      <c r="C98" s="1123"/>
      <c r="D98" s="1123"/>
      <c r="E98" s="1123"/>
      <c r="F98" s="1123"/>
      <c r="G98" s="1123"/>
      <c r="H98" s="1123"/>
    </row>
    <row r="101" spans="2:8" s="45" customFormat="1" ht="21" customHeight="1">
      <c r="B101" s="46"/>
      <c r="C101" s="1008" t="s">
        <v>36</v>
      </c>
      <c r="D101" s="1008"/>
      <c r="E101" s="55"/>
      <c r="F101" s="123"/>
      <c r="G101" s="55"/>
      <c r="H101" s="55"/>
    </row>
  </sheetData>
  <sheetProtection/>
  <mergeCells count="13">
    <mergeCell ref="A2:H2"/>
    <mergeCell ref="A3:H3"/>
    <mergeCell ref="A4:A5"/>
    <mergeCell ref="B4:B5"/>
    <mergeCell ref="C4:D4"/>
    <mergeCell ref="A95:H95"/>
    <mergeCell ref="E4:F4"/>
    <mergeCell ref="G4:H4"/>
    <mergeCell ref="C101:D101"/>
    <mergeCell ref="A94:B94"/>
    <mergeCell ref="A96:H96"/>
    <mergeCell ref="A97:H97"/>
    <mergeCell ref="A98:H98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3" t="s">
        <v>3</v>
      </c>
      <c r="B1" s="108"/>
      <c r="C1" s="108"/>
      <c r="D1" s="108"/>
      <c r="E1" s="144"/>
      <c r="F1" s="101"/>
      <c r="G1" s="101"/>
      <c r="H1" s="842" t="s">
        <v>4</v>
      </c>
    </row>
    <row r="2" spans="1:8" ht="27" customHeight="1" thickBot="1" thickTop="1">
      <c r="A2" s="1278" t="s">
        <v>538</v>
      </c>
      <c r="B2" s="1279"/>
      <c r="C2" s="1279"/>
      <c r="D2" s="1279"/>
      <c r="E2" s="1279"/>
      <c r="F2" s="1279"/>
      <c r="G2" s="1279"/>
      <c r="H2" s="1280"/>
    </row>
    <row r="3" spans="1:17" ht="39.75" customHeight="1">
      <c r="A3" s="1275" t="s">
        <v>343</v>
      </c>
      <c r="B3" s="1276"/>
      <c r="C3" s="1276"/>
      <c r="D3" s="1276"/>
      <c r="E3" s="1276"/>
      <c r="F3" s="1276"/>
      <c r="G3" s="1276"/>
      <c r="H3" s="1277"/>
      <c r="I3" s="330"/>
      <c r="J3" s="330"/>
      <c r="K3" s="330"/>
      <c r="L3" s="330"/>
      <c r="M3" s="330"/>
      <c r="N3" s="330"/>
      <c r="O3" s="330"/>
      <c r="P3" s="330"/>
      <c r="Q3" s="330"/>
    </row>
    <row r="4" spans="1:8" ht="36" customHeight="1">
      <c r="A4" s="1126" t="s">
        <v>147</v>
      </c>
      <c r="B4" s="1127" t="s">
        <v>148</v>
      </c>
      <c r="C4" s="1128" t="s">
        <v>28</v>
      </c>
      <c r="D4" s="1129"/>
      <c r="E4" s="1128" t="s">
        <v>170</v>
      </c>
      <c r="F4" s="1129"/>
      <c r="G4" s="1128" t="s">
        <v>171</v>
      </c>
      <c r="H4" s="1130"/>
    </row>
    <row r="5" spans="1:8" ht="34.5" customHeight="1" thickBot="1">
      <c r="A5" s="1126"/>
      <c r="B5" s="1127"/>
      <c r="C5" s="566" t="s">
        <v>149</v>
      </c>
      <c r="D5" s="566" t="s">
        <v>150</v>
      </c>
      <c r="E5" s="566" t="s">
        <v>149</v>
      </c>
      <c r="F5" s="566" t="s">
        <v>150</v>
      </c>
      <c r="G5" s="566" t="s">
        <v>149</v>
      </c>
      <c r="H5" s="567" t="s">
        <v>150</v>
      </c>
    </row>
    <row r="6" spans="1:8" ht="17.25" customHeight="1">
      <c r="A6" s="333" t="s">
        <v>53</v>
      </c>
      <c r="B6" s="564" t="s">
        <v>243</v>
      </c>
      <c r="C6" s="568">
        <v>191</v>
      </c>
      <c r="D6" s="569">
        <v>1185</v>
      </c>
      <c r="E6" s="568">
        <v>191</v>
      </c>
      <c r="F6" s="569">
        <v>1312</v>
      </c>
      <c r="G6" s="568">
        <v>452</v>
      </c>
      <c r="H6" s="574">
        <v>2433</v>
      </c>
    </row>
    <row r="7" spans="1:8" ht="17.25" customHeight="1">
      <c r="A7" s="333" t="s">
        <v>55</v>
      </c>
      <c r="B7" s="564" t="s">
        <v>244</v>
      </c>
      <c r="C7" s="570">
        <v>20</v>
      </c>
      <c r="D7" s="571">
        <v>249</v>
      </c>
      <c r="E7" s="570">
        <v>29</v>
      </c>
      <c r="F7" s="571">
        <v>773</v>
      </c>
      <c r="G7" s="570">
        <v>24</v>
      </c>
      <c r="H7" s="575">
        <v>712</v>
      </c>
    </row>
    <row r="8" spans="1:8" ht="17.25" customHeight="1">
      <c r="A8" s="333" t="s">
        <v>57</v>
      </c>
      <c r="B8" s="564" t="s">
        <v>245</v>
      </c>
      <c r="C8" s="570">
        <v>30</v>
      </c>
      <c r="D8" s="571">
        <v>412</v>
      </c>
      <c r="E8" s="570">
        <v>26</v>
      </c>
      <c r="F8" s="571">
        <v>201</v>
      </c>
      <c r="G8" s="570">
        <v>4</v>
      </c>
      <c r="H8" s="575">
        <v>19</v>
      </c>
    </row>
    <row r="9" spans="1:8" ht="17.25" customHeight="1">
      <c r="A9" s="335" t="s">
        <v>61</v>
      </c>
      <c r="B9" s="564" t="s">
        <v>246</v>
      </c>
      <c r="C9" s="570">
        <v>1</v>
      </c>
      <c r="D9" s="571">
        <v>1</v>
      </c>
      <c r="E9" s="570">
        <v>33</v>
      </c>
      <c r="F9" s="571">
        <v>549</v>
      </c>
      <c r="G9" s="570">
        <v>3</v>
      </c>
      <c r="H9" s="575">
        <v>74</v>
      </c>
    </row>
    <row r="10" spans="1:8" ht="17.25" customHeight="1">
      <c r="A10" s="335" t="s">
        <v>63</v>
      </c>
      <c r="B10" s="564" t="s">
        <v>247</v>
      </c>
      <c r="C10" s="570">
        <v>1</v>
      </c>
      <c r="D10" s="571">
        <v>10</v>
      </c>
      <c r="E10" s="570">
        <v>0</v>
      </c>
      <c r="F10" s="571">
        <v>0</v>
      </c>
      <c r="G10" s="570">
        <v>0</v>
      </c>
      <c r="H10" s="575">
        <v>0</v>
      </c>
    </row>
    <row r="11" spans="1:8" ht="17.25" customHeight="1">
      <c r="A11" s="335" t="s">
        <v>65</v>
      </c>
      <c r="B11" s="564" t="s">
        <v>248</v>
      </c>
      <c r="C11" s="570">
        <v>103</v>
      </c>
      <c r="D11" s="571">
        <v>1945</v>
      </c>
      <c r="E11" s="570">
        <v>53</v>
      </c>
      <c r="F11" s="571">
        <v>884</v>
      </c>
      <c r="G11" s="570">
        <v>12</v>
      </c>
      <c r="H11" s="575">
        <v>67</v>
      </c>
    </row>
    <row r="12" spans="1:8" ht="17.25" customHeight="1">
      <c r="A12" s="335" t="s">
        <v>67</v>
      </c>
      <c r="B12" s="564" t="s">
        <v>249</v>
      </c>
      <c r="C12" s="570">
        <v>87</v>
      </c>
      <c r="D12" s="571">
        <v>963</v>
      </c>
      <c r="E12" s="570">
        <v>140</v>
      </c>
      <c r="F12" s="571">
        <v>1757</v>
      </c>
      <c r="G12" s="570">
        <v>128</v>
      </c>
      <c r="H12" s="575">
        <v>1330</v>
      </c>
    </row>
    <row r="13" spans="1:8" ht="17.25" customHeight="1">
      <c r="A13" s="335" t="s">
        <v>69</v>
      </c>
      <c r="B13" s="564" t="s">
        <v>250</v>
      </c>
      <c r="C13" s="570">
        <v>7</v>
      </c>
      <c r="D13" s="571">
        <v>49</v>
      </c>
      <c r="E13" s="570">
        <v>2</v>
      </c>
      <c r="F13" s="571">
        <v>13</v>
      </c>
      <c r="G13" s="570">
        <v>3</v>
      </c>
      <c r="H13" s="575">
        <v>13</v>
      </c>
    </row>
    <row r="14" spans="1:8" ht="17.25" customHeight="1">
      <c r="A14" s="335">
        <v>10</v>
      </c>
      <c r="B14" s="564" t="s">
        <v>251</v>
      </c>
      <c r="C14" s="570">
        <v>644</v>
      </c>
      <c r="D14" s="571">
        <v>6131</v>
      </c>
      <c r="E14" s="570">
        <v>461</v>
      </c>
      <c r="F14" s="571">
        <v>2811</v>
      </c>
      <c r="G14" s="570">
        <v>925</v>
      </c>
      <c r="H14" s="575">
        <v>12414</v>
      </c>
    </row>
    <row r="15" spans="1:8" ht="17.25" customHeight="1">
      <c r="A15" s="335">
        <v>11</v>
      </c>
      <c r="B15" s="564" t="s">
        <v>252</v>
      </c>
      <c r="C15" s="570">
        <v>1</v>
      </c>
      <c r="D15" s="571">
        <v>2</v>
      </c>
      <c r="E15" s="570">
        <v>27</v>
      </c>
      <c r="F15" s="571">
        <v>348</v>
      </c>
      <c r="G15" s="570">
        <v>4</v>
      </c>
      <c r="H15" s="575">
        <v>173</v>
      </c>
    </row>
    <row r="16" spans="1:8" ht="17.25" customHeight="1">
      <c r="A16" s="335">
        <v>12</v>
      </c>
      <c r="B16" s="564" t="s">
        <v>253</v>
      </c>
      <c r="C16" s="570">
        <v>0</v>
      </c>
      <c r="D16" s="571">
        <v>0</v>
      </c>
      <c r="E16" s="570">
        <v>0</v>
      </c>
      <c r="F16" s="571">
        <v>0</v>
      </c>
      <c r="G16" s="570">
        <v>0</v>
      </c>
      <c r="H16" s="575">
        <v>0</v>
      </c>
    </row>
    <row r="17" spans="1:8" ht="17.25" customHeight="1">
      <c r="A17" s="335">
        <v>13</v>
      </c>
      <c r="B17" s="564" t="s">
        <v>254</v>
      </c>
      <c r="C17" s="570">
        <v>212</v>
      </c>
      <c r="D17" s="571">
        <v>7570</v>
      </c>
      <c r="E17" s="570">
        <v>1212</v>
      </c>
      <c r="F17" s="571">
        <v>29995</v>
      </c>
      <c r="G17" s="570">
        <v>119</v>
      </c>
      <c r="H17" s="575">
        <v>1800</v>
      </c>
    </row>
    <row r="18" spans="1:8" ht="17.25" customHeight="1">
      <c r="A18" s="335">
        <v>14</v>
      </c>
      <c r="B18" s="565" t="s">
        <v>255</v>
      </c>
      <c r="C18" s="570">
        <v>130</v>
      </c>
      <c r="D18" s="571">
        <v>912</v>
      </c>
      <c r="E18" s="570">
        <v>306</v>
      </c>
      <c r="F18" s="571">
        <v>9743</v>
      </c>
      <c r="G18" s="570">
        <v>224</v>
      </c>
      <c r="H18" s="575">
        <v>2164</v>
      </c>
    </row>
    <row r="19" spans="1:8" ht="17.25" customHeight="1">
      <c r="A19" s="335">
        <v>15</v>
      </c>
      <c r="B19" s="564" t="s">
        <v>256</v>
      </c>
      <c r="C19" s="570">
        <v>20</v>
      </c>
      <c r="D19" s="571">
        <v>115</v>
      </c>
      <c r="E19" s="570">
        <v>34</v>
      </c>
      <c r="F19" s="571">
        <v>205</v>
      </c>
      <c r="G19" s="570">
        <v>255</v>
      </c>
      <c r="H19" s="575">
        <v>1953</v>
      </c>
    </row>
    <row r="20" spans="1:8" ht="17.25" customHeight="1">
      <c r="A20" s="335">
        <v>16</v>
      </c>
      <c r="B20" s="564" t="s">
        <v>257</v>
      </c>
      <c r="C20" s="570">
        <v>124</v>
      </c>
      <c r="D20" s="571">
        <v>994</v>
      </c>
      <c r="E20" s="570">
        <v>282</v>
      </c>
      <c r="F20" s="571">
        <v>1136</v>
      </c>
      <c r="G20" s="570">
        <v>315</v>
      </c>
      <c r="H20" s="575">
        <v>1725</v>
      </c>
    </row>
    <row r="21" spans="1:8" ht="17.25" customHeight="1">
      <c r="A21" s="335">
        <v>17</v>
      </c>
      <c r="B21" s="564" t="s">
        <v>258</v>
      </c>
      <c r="C21" s="570">
        <v>29</v>
      </c>
      <c r="D21" s="571">
        <v>704</v>
      </c>
      <c r="E21" s="570">
        <v>20</v>
      </c>
      <c r="F21" s="571">
        <v>821</v>
      </c>
      <c r="G21" s="570">
        <v>36</v>
      </c>
      <c r="H21" s="575">
        <v>660</v>
      </c>
    </row>
    <row r="22" spans="1:8" ht="17.25" customHeight="1">
      <c r="A22" s="335">
        <v>18</v>
      </c>
      <c r="B22" s="565" t="s">
        <v>259</v>
      </c>
      <c r="C22" s="570">
        <v>95</v>
      </c>
      <c r="D22" s="571">
        <v>542</v>
      </c>
      <c r="E22" s="570">
        <v>115</v>
      </c>
      <c r="F22" s="571">
        <v>619</v>
      </c>
      <c r="G22" s="570">
        <v>205</v>
      </c>
      <c r="H22" s="575">
        <v>1575</v>
      </c>
    </row>
    <row r="23" spans="1:8" ht="17.25" customHeight="1">
      <c r="A23" s="335">
        <v>19</v>
      </c>
      <c r="B23" s="564" t="s">
        <v>260</v>
      </c>
      <c r="C23" s="570">
        <v>7</v>
      </c>
      <c r="D23" s="571">
        <v>47</v>
      </c>
      <c r="E23" s="570">
        <v>10</v>
      </c>
      <c r="F23" s="571">
        <v>71</v>
      </c>
      <c r="G23" s="570">
        <v>17</v>
      </c>
      <c r="H23" s="575">
        <v>124</v>
      </c>
    </row>
    <row r="24" spans="1:8" ht="17.25" customHeight="1">
      <c r="A24" s="335">
        <v>20</v>
      </c>
      <c r="B24" s="564" t="s">
        <v>261</v>
      </c>
      <c r="C24" s="570">
        <v>73</v>
      </c>
      <c r="D24" s="571">
        <v>1168</v>
      </c>
      <c r="E24" s="570">
        <v>45</v>
      </c>
      <c r="F24" s="571">
        <v>364</v>
      </c>
      <c r="G24" s="570">
        <v>91</v>
      </c>
      <c r="H24" s="575">
        <v>820</v>
      </c>
    </row>
    <row r="25" spans="1:8" ht="17.25" customHeight="1">
      <c r="A25" s="335">
        <v>21</v>
      </c>
      <c r="B25" s="564" t="s">
        <v>262</v>
      </c>
      <c r="C25" s="570">
        <v>1</v>
      </c>
      <c r="D25" s="571">
        <v>26</v>
      </c>
      <c r="E25" s="570">
        <v>1</v>
      </c>
      <c r="F25" s="571">
        <v>3</v>
      </c>
      <c r="G25" s="570">
        <v>3</v>
      </c>
      <c r="H25" s="575">
        <v>43</v>
      </c>
    </row>
    <row r="26" spans="1:8" ht="17.25" customHeight="1">
      <c r="A26" s="335">
        <v>22</v>
      </c>
      <c r="B26" s="565" t="s">
        <v>263</v>
      </c>
      <c r="C26" s="570">
        <v>191</v>
      </c>
      <c r="D26" s="571">
        <v>3879</v>
      </c>
      <c r="E26" s="570">
        <v>152</v>
      </c>
      <c r="F26" s="571">
        <v>1199</v>
      </c>
      <c r="G26" s="570">
        <v>379</v>
      </c>
      <c r="H26" s="575">
        <v>3314</v>
      </c>
    </row>
    <row r="27" spans="1:8" ht="17.25" customHeight="1">
      <c r="A27" s="335">
        <v>23</v>
      </c>
      <c r="B27" s="565" t="s">
        <v>264</v>
      </c>
      <c r="C27" s="570">
        <v>203</v>
      </c>
      <c r="D27" s="571">
        <v>2374</v>
      </c>
      <c r="E27" s="570">
        <v>273</v>
      </c>
      <c r="F27" s="571">
        <v>7980</v>
      </c>
      <c r="G27" s="570">
        <v>301</v>
      </c>
      <c r="H27" s="575">
        <v>3178</v>
      </c>
    </row>
    <row r="28" spans="1:8" ht="17.25" customHeight="1">
      <c r="A28" s="335">
        <v>24</v>
      </c>
      <c r="B28" s="565" t="s">
        <v>265</v>
      </c>
      <c r="C28" s="570">
        <v>217</v>
      </c>
      <c r="D28" s="571">
        <v>3121</v>
      </c>
      <c r="E28" s="570">
        <v>80</v>
      </c>
      <c r="F28" s="571">
        <v>916</v>
      </c>
      <c r="G28" s="570">
        <v>358</v>
      </c>
      <c r="H28" s="575">
        <v>4564</v>
      </c>
    </row>
    <row r="29" spans="1:8" ht="17.25" customHeight="1">
      <c r="A29" s="335">
        <v>25</v>
      </c>
      <c r="B29" s="564" t="s">
        <v>266</v>
      </c>
      <c r="C29" s="570">
        <v>685</v>
      </c>
      <c r="D29" s="571">
        <v>12674</v>
      </c>
      <c r="E29" s="570">
        <v>680</v>
      </c>
      <c r="F29" s="571">
        <v>6246</v>
      </c>
      <c r="G29" s="570">
        <v>1352</v>
      </c>
      <c r="H29" s="575">
        <v>14815</v>
      </c>
    </row>
    <row r="30" spans="1:8" ht="17.25" customHeight="1">
      <c r="A30" s="335">
        <v>26</v>
      </c>
      <c r="B30" s="564" t="s">
        <v>267</v>
      </c>
      <c r="C30" s="570">
        <v>44</v>
      </c>
      <c r="D30" s="571">
        <v>736</v>
      </c>
      <c r="E30" s="570">
        <v>49</v>
      </c>
      <c r="F30" s="571">
        <v>209</v>
      </c>
      <c r="G30" s="570">
        <v>24</v>
      </c>
      <c r="H30" s="575">
        <v>190</v>
      </c>
    </row>
    <row r="31" spans="1:8" ht="17.25" customHeight="1">
      <c r="A31" s="335">
        <v>27</v>
      </c>
      <c r="B31" s="564" t="s">
        <v>268</v>
      </c>
      <c r="C31" s="570">
        <v>130</v>
      </c>
      <c r="D31" s="571">
        <v>3240</v>
      </c>
      <c r="E31" s="570">
        <v>44</v>
      </c>
      <c r="F31" s="571">
        <v>660</v>
      </c>
      <c r="G31" s="570">
        <v>149</v>
      </c>
      <c r="H31" s="575">
        <v>1258</v>
      </c>
    </row>
    <row r="32" spans="1:8" ht="17.25" customHeight="1">
      <c r="A32" s="335">
        <v>28</v>
      </c>
      <c r="B32" s="565" t="s">
        <v>269</v>
      </c>
      <c r="C32" s="570">
        <v>222</v>
      </c>
      <c r="D32" s="571">
        <v>2453</v>
      </c>
      <c r="E32" s="570">
        <v>46</v>
      </c>
      <c r="F32" s="571">
        <v>270</v>
      </c>
      <c r="G32" s="570">
        <v>878</v>
      </c>
      <c r="H32" s="575">
        <v>8385</v>
      </c>
    </row>
    <row r="33" spans="1:8" ht="17.25" customHeight="1">
      <c r="A33" s="335">
        <v>29</v>
      </c>
      <c r="B33" s="564" t="s">
        <v>270</v>
      </c>
      <c r="C33" s="570">
        <v>14</v>
      </c>
      <c r="D33" s="571">
        <v>108</v>
      </c>
      <c r="E33" s="570">
        <v>14</v>
      </c>
      <c r="F33" s="571">
        <v>44</v>
      </c>
      <c r="G33" s="570">
        <v>340</v>
      </c>
      <c r="H33" s="575">
        <v>3268</v>
      </c>
    </row>
    <row r="34" spans="1:8" ht="17.25" customHeight="1">
      <c r="A34" s="335">
        <v>30</v>
      </c>
      <c r="B34" s="564" t="s">
        <v>271</v>
      </c>
      <c r="C34" s="570">
        <v>14</v>
      </c>
      <c r="D34" s="571">
        <v>1009</v>
      </c>
      <c r="E34" s="570">
        <v>6</v>
      </c>
      <c r="F34" s="571">
        <v>61</v>
      </c>
      <c r="G34" s="570">
        <v>15</v>
      </c>
      <c r="H34" s="575">
        <v>162</v>
      </c>
    </row>
    <row r="35" spans="1:8" ht="17.25" customHeight="1">
      <c r="A35" s="335">
        <v>31</v>
      </c>
      <c r="B35" s="565" t="s">
        <v>272</v>
      </c>
      <c r="C35" s="570">
        <v>760</v>
      </c>
      <c r="D35" s="571">
        <v>13432</v>
      </c>
      <c r="E35" s="570">
        <v>224</v>
      </c>
      <c r="F35" s="571">
        <v>1066</v>
      </c>
      <c r="G35" s="570">
        <v>240</v>
      </c>
      <c r="H35" s="575">
        <v>1333</v>
      </c>
    </row>
    <row r="36" spans="1:8" ht="17.25" customHeight="1">
      <c r="A36" s="335">
        <v>32</v>
      </c>
      <c r="B36" s="564" t="s">
        <v>273</v>
      </c>
      <c r="C36" s="570">
        <v>28</v>
      </c>
      <c r="D36" s="571">
        <v>118</v>
      </c>
      <c r="E36" s="570">
        <v>39</v>
      </c>
      <c r="F36" s="571">
        <v>246</v>
      </c>
      <c r="G36" s="570">
        <v>71</v>
      </c>
      <c r="H36" s="575">
        <v>275</v>
      </c>
    </row>
    <row r="37" spans="1:8" ht="17.25" customHeight="1">
      <c r="A37" s="335">
        <v>33</v>
      </c>
      <c r="B37" s="564" t="s">
        <v>274</v>
      </c>
      <c r="C37" s="570">
        <v>389</v>
      </c>
      <c r="D37" s="571">
        <v>3522</v>
      </c>
      <c r="E37" s="570">
        <v>452</v>
      </c>
      <c r="F37" s="571">
        <v>2057</v>
      </c>
      <c r="G37" s="570">
        <v>536</v>
      </c>
      <c r="H37" s="575">
        <v>3011</v>
      </c>
    </row>
    <row r="38" spans="1:8" ht="17.25" customHeight="1">
      <c r="A38" s="335">
        <v>35</v>
      </c>
      <c r="B38" s="564" t="s">
        <v>275</v>
      </c>
      <c r="C38" s="570">
        <v>2574</v>
      </c>
      <c r="D38" s="571">
        <v>3758</v>
      </c>
      <c r="E38" s="570">
        <v>640</v>
      </c>
      <c r="F38" s="571">
        <v>1302</v>
      </c>
      <c r="G38" s="570">
        <v>1756</v>
      </c>
      <c r="H38" s="575">
        <v>3755</v>
      </c>
    </row>
    <row r="39" spans="1:8" ht="17.25" customHeight="1">
      <c r="A39" s="335">
        <v>36</v>
      </c>
      <c r="B39" s="564" t="s">
        <v>276</v>
      </c>
      <c r="C39" s="570">
        <v>14</v>
      </c>
      <c r="D39" s="571">
        <v>826</v>
      </c>
      <c r="E39" s="570">
        <v>61</v>
      </c>
      <c r="F39" s="571">
        <v>373</v>
      </c>
      <c r="G39" s="570">
        <v>80</v>
      </c>
      <c r="H39" s="575">
        <v>622</v>
      </c>
    </row>
    <row r="40" spans="1:8" ht="17.25" customHeight="1">
      <c r="A40" s="335">
        <v>37</v>
      </c>
      <c r="B40" s="564" t="s">
        <v>277</v>
      </c>
      <c r="C40" s="570">
        <v>0</v>
      </c>
      <c r="D40" s="571">
        <v>0</v>
      </c>
      <c r="E40" s="570">
        <v>0</v>
      </c>
      <c r="F40" s="571">
        <v>0</v>
      </c>
      <c r="G40" s="570">
        <v>2</v>
      </c>
      <c r="H40" s="575">
        <v>12</v>
      </c>
    </row>
    <row r="41" spans="1:8" ht="17.25" customHeight="1">
      <c r="A41" s="335">
        <v>38</v>
      </c>
      <c r="B41" s="564" t="s">
        <v>278</v>
      </c>
      <c r="C41" s="570">
        <v>49</v>
      </c>
      <c r="D41" s="571">
        <v>383</v>
      </c>
      <c r="E41" s="570">
        <v>43</v>
      </c>
      <c r="F41" s="571">
        <v>370</v>
      </c>
      <c r="G41" s="570">
        <v>115</v>
      </c>
      <c r="H41" s="575">
        <v>1127</v>
      </c>
    </row>
    <row r="42" spans="1:8" ht="17.25" customHeight="1">
      <c r="A42" s="335">
        <v>39</v>
      </c>
      <c r="B42" s="564" t="s">
        <v>279</v>
      </c>
      <c r="C42" s="570">
        <v>2</v>
      </c>
      <c r="D42" s="571">
        <v>4</v>
      </c>
      <c r="E42" s="570">
        <v>3</v>
      </c>
      <c r="F42" s="571">
        <v>8</v>
      </c>
      <c r="G42" s="570">
        <v>2</v>
      </c>
      <c r="H42" s="575">
        <v>11</v>
      </c>
    </row>
    <row r="43" spans="1:8" ht="17.25" customHeight="1">
      <c r="A43" s="335">
        <v>41</v>
      </c>
      <c r="B43" s="564" t="s">
        <v>280</v>
      </c>
      <c r="C43" s="570">
        <v>2431</v>
      </c>
      <c r="D43" s="571">
        <v>17024</v>
      </c>
      <c r="E43" s="570">
        <v>1962</v>
      </c>
      <c r="F43" s="571">
        <v>13192</v>
      </c>
      <c r="G43" s="570">
        <v>3780</v>
      </c>
      <c r="H43" s="575">
        <v>22669</v>
      </c>
    </row>
    <row r="44" spans="1:8" ht="17.25" customHeight="1">
      <c r="A44" s="335">
        <v>42</v>
      </c>
      <c r="B44" s="564" t="s">
        <v>281</v>
      </c>
      <c r="C44" s="570">
        <v>178</v>
      </c>
      <c r="D44" s="571">
        <v>4234</v>
      </c>
      <c r="E44" s="570">
        <v>227</v>
      </c>
      <c r="F44" s="571">
        <v>4093</v>
      </c>
      <c r="G44" s="570">
        <v>410</v>
      </c>
      <c r="H44" s="575">
        <v>6137</v>
      </c>
    </row>
    <row r="45" spans="1:8" ht="17.25" customHeight="1">
      <c r="A45" s="335">
        <v>43</v>
      </c>
      <c r="B45" s="564" t="s">
        <v>282</v>
      </c>
      <c r="C45" s="570">
        <v>739</v>
      </c>
      <c r="D45" s="571">
        <v>5442</v>
      </c>
      <c r="E45" s="570">
        <v>626</v>
      </c>
      <c r="F45" s="571">
        <v>4010</v>
      </c>
      <c r="G45" s="570">
        <v>1038</v>
      </c>
      <c r="H45" s="575">
        <v>8433</v>
      </c>
    </row>
    <row r="46" spans="1:8" ht="17.25" customHeight="1">
      <c r="A46" s="335">
        <v>45</v>
      </c>
      <c r="B46" s="565" t="s">
        <v>283</v>
      </c>
      <c r="C46" s="570">
        <v>328</v>
      </c>
      <c r="D46" s="571">
        <v>927</v>
      </c>
      <c r="E46" s="570">
        <v>281</v>
      </c>
      <c r="F46" s="571">
        <v>852</v>
      </c>
      <c r="G46" s="570">
        <v>755</v>
      </c>
      <c r="H46" s="575">
        <v>3107</v>
      </c>
    </row>
    <row r="47" spans="1:8" ht="17.25" customHeight="1">
      <c r="A47" s="335">
        <v>46</v>
      </c>
      <c r="B47" s="565" t="s">
        <v>284</v>
      </c>
      <c r="C47" s="570">
        <v>1109</v>
      </c>
      <c r="D47" s="571">
        <v>5641</v>
      </c>
      <c r="E47" s="570">
        <v>756</v>
      </c>
      <c r="F47" s="571">
        <v>3500</v>
      </c>
      <c r="G47" s="570">
        <v>1811</v>
      </c>
      <c r="H47" s="575">
        <v>8048</v>
      </c>
    </row>
    <row r="48" spans="1:8" ht="17.25" customHeight="1">
      <c r="A48" s="335">
        <v>47</v>
      </c>
      <c r="B48" s="565" t="s">
        <v>285</v>
      </c>
      <c r="C48" s="570">
        <v>3910</v>
      </c>
      <c r="D48" s="571">
        <v>16690</v>
      </c>
      <c r="E48" s="570">
        <v>3124</v>
      </c>
      <c r="F48" s="571">
        <v>12142</v>
      </c>
      <c r="G48" s="570">
        <v>5985</v>
      </c>
      <c r="H48" s="575">
        <v>22579</v>
      </c>
    </row>
    <row r="49" spans="1:8" ht="17.25" customHeight="1">
      <c r="A49" s="335">
        <v>49</v>
      </c>
      <c r="B49" s="565" t="s">
        <v>286</v>
      </c>
      <c r="C49" s="570">
        <v>2034</v>
      </c>
      <c r="D49" s="571">
        <v>9471</v>
      </c>
      <c r="E49" s="570">
        <v>2487</v>
      </c>
      <c r="F49" s="571">
        <v>12526</v>
      </c>
      <c r="G49" s="570">
        <v>3243</v>
      </c>
      <c r="H49" s="575">
        <v>12903</v>
      </c>
    </row>
    <row r="50" spans="1:8" ht="17.25" customHeight="1">
      <c r="A50" s="335">
        <v>50</v>
      </c>
      <c r="B50" s="565" t="s">
        <v>287</v>
      </c>
      <c r="C50" s="570">
        <v>0</v>
      </c>
      <c r="D50" s="571">
        <v>0</v>
      </c>
      <c r="E50" s="570">
        <v>1</v>
      </c>
      <c r="F50" s="571">
        <v>1</v>
      </c>
      <c r="G50" s="570">
        <v>0</v>
      </c>
      <c r="H50" s="575">
        <v>0</v>
      </c>
    </row>
    <row r="51" spans="1:8" ht="17.25" customHeight="1">
      <c r="A51" s="335">
        <v>51</v>
      </c>
      <c r="B51" s="565" t="s">
        <v>288</v>
      </c>
      <c r="C51" s="570">
        <v>2</v>
      </c>
      <c r="D51" s="571">
        <v>51</v>
      </c>
      <c r="E51" s="570">
        <v>0</v>
      </c>
      <c r="F51" s="571">
        <v>0</v>
      </c>
      <c r="G51" s="570">
        <v>3</v>
      </c>
      <c r="H51" s="575">
        <v>23</v>
      </c>
    </row>
    <row r="52" spans="1:8" ht="17.25" customHeight="1">
      <c r="A52" s="335">
        <v>52</v>
      </c>
      <c r="B52" s="565" t="s">
        <v>289</v>
      </c>
      <c r="C52" s="570">
        <v>131</v>
      </c>
      <c r="D52" s="571">
        <v>1129</v>
      </c>
      <c r="E52" s="570">
        <v>322</v>
      </c>
      <c r="F52" s="571">
        <v>1318</v>
      </c>
      <c r="G52" s="570">
        <v>372</v>
      </c>
      <c r="H52" s="575">
        <v>3012</v>
      </c>
    </row>
    <row r="53" spans="1:8" ht="17.25" customHeight="1">
      <c r="A53" s="335">
        <v>53</v>
      </c>
      <c r="B53" s="565" t="s">
        <v>290</v>
      </c>
      <c r="C53" s="570">
        <v>15</v>
      </c>
      <c r="D53" s="571">
        <v>176</v>
      </c>
      <c r="E53" s="570">
        <v>27</v>
      </c>
      <c r="F53" s="571">
        <v>217</v>
      </c>
      <c r="G53" s="570">
        <v>34</v>
      </c>
      <c r="H53" s="575">
        <v>244</v>
      </c>
    </row>
    <row r="54" spans="1:8" ht="17.25" customHeight="1">
      <c r="A54" s="335">
        <v>55</v>
      </c>
      <c r="B54" s="565" t="s">
        <v>291</v>
      </c>
      <c r="C54" s="570">
        <v>35</v>
      </c>
      <c r="D54" s="571">
        <v>436</v>
      </c>
      <c r="E54" s="570">
        <v>217</v>
      </c>
      <c r="F54" s="571">
        <v>2022</v>
      </c>
      <c r="G54" s="570">
        <v>179</v>
      </c>
      <c r="H54" s="575">
        <v>1546</v>
      </c>
    </row>
    <row r="55" spans="1:8" ht="17.25" customHeight="1">
      <c r="A55" s="335">
        <v>56</v>
      </c>
      <c r="B55" s="565" t="s">
        <v>292</v>
      </c>
      <c r="C55" s="570">
        <v>685</v>
      </c>
      <c r="D55" s="571">
        <v>3487</v>
      </c>
      <c r="E55" s="570">
        <v>1016</v>
      </c>
      <c r="F55" s="571">
        <v>4137</v>
      </c>
      <c r="G55" s="570">
        <v>1053</v>
      </c>
      <c r="H55" s="575">
        <v>4536</v>
      </c>
    </row>
    <row r="56" spans="1:8" ht="17.25" customHeight="1">
      <c r="A56" s="335">
        <v>58</v>
      </c>
      <c r="B56" s="565" t="s">
        <v>293</v>
      </c>
      <c r="C56" s="572">
        <v>14</v>
      </c>
      <c r="D56" s="573">
        <v>64</v>
      </c>
      <c r="E56" s="570">
        <v>2</v>
      </c>
      <c r="F56" s="571">
        <v>3</v>
      </c>
      <c r="G56" s="570">
        <v>10</v>
      </c>
      <c r="H56" s="575">
        <v>77</v>
      </c>
    </row>
    <row r="57" spans="1:8" ht="17.25" customHeight="1">
      <c r="A57" s="335">
        <v>59</v>
      </c>
      <c r="B57" s="565" t="s">
        <v>294</v>
      </c>
      <c r="C57" s="572">
        <v>6</v>
      </c>
      <c r="D57" s="573">
        <v>61</v>
      </c>
      <c r="E57" s="570">
        <v>4</v>
      </c>
      <c r="F57" s="571">
        <v>44</v>
      </c>
      <c r="G57" s="570">
        <v>8</v>
      </c>
      <c r="H57" s="575">
        <v>70</v>
      </c>
    </row>
    <row r="58" spans="1:8" ht="17.25" customHeight="1">
      <c r="A58" s="335">
        <v>60</v>
      </c>
      <c r="B58" s="565" t="s">
        <v>295</v>
      </c>
      <c r="C58" s="572">
        <v>12</v>
      </c>
      <c r="D58" s="573">
        <v>69</v>
      </c>
      <c r="E58" s="570">
        <v>4</v>
      </c>
      <c r="F58" s="571">
        <v>43</v>
      </c>
      <c r="G58" s="570">
        <v>5</v>
      </c>
      <c r="H58" s="575">
        <v>12</v>
      </c>
    </row>
    <row r="59" spans="1:8" ht="17.25" customHeight="1">
      <c r="A59" s="335">
        <v>61</v>
      </c>
      <c r="B59" s="565" t="s">
        <v>296</v>
      </c>
      <c r="C59" s="572">
        <v>20</v>
      </c>
      <c r="D59" s="573">
        <v>41</v>
      </c>
      <c r="E59" s="570">
        <v>54</v>
      </c>
      <c r="F59" s="571">
        <v>113</v>
      </c>
      <c r="G59" s="570">
        <v>27</v>
      </c>
      <c r="H59" s="575">
        <v>168</v>
      </c>
    </row>
    <row r="60" spans="1:8" ht="17.25" customHeight="1">
      <c r="A60" s="335">
        <v>62</v>
      </c>
      <c r="B60" s="565" t="s">
        <v>297</v>
      </c>
      <c r="C60" s="572">
        <v>43</v>
      </c>
      <c r="D60" s="573">
        <v>223</v>
      </c>
      <c r="E60" s="570">
        <v>42</v>
      </c>
      <c r="F60" s="571">
        <v>542</v>
      </c>
      <c r="G60" s="570">
        <v>104</v>
      </c>
      <c r="H60" s="575">
        <v>438</v>
      </c>
    </row>
    <row r="61" spans="1:8" ht="17.25" customHeight="1">
      <c r="A61" s="335">
        <v>63</v>
      </c>
      <c r="B61" s="565" t="s">
        <v>298</v>
      </c>
      <c r="C61" s="572">
        <v>7</v>
      </c>
      <c r="D61" s="573">
        <v>154</v>
      </c>
      <c r="E61" s="570">
        <v>6</v>
      </c>
      <c r="F61" s="571">
        <v>30</v>
      </c>
      <c r="G61" s="570">
        <v>45</v>
      </c>
      <c r="H61" s="575">
        <v>937</v>
      </c>
    </row>
    <row r="62" spans="1:8" ht="17.25" customHeight="1">
      <c r="A62" s="335">
        <v>64</v>
      </c>
      <c r="B62" s="565" t="s">
        <v>299</v>
      </c>
      <c r="C62" s="572">
        <v>72</v>
      </c>
      <c r="D62" s="573">
        <v>888</v>
      </c>
      <c r="E62" s="570">
        <v>100</v>
      </c>
      <c r="F62" s="571">
        <v>621</v>
      </c>
      <c r="G62" s="570">
        <v>197</v>
      </c>
      <c r="H62" s="575">
        <v>1166</v>
      </c>
    </row>
    <row r="63" spans="1:8" ht="17.25" customHeight="1">
      <c r="A63" s="335">
        <v>65</v>
      </c>
      <c r="B63" s="565" t="s">
        <v>300</v>
      </c>
      <c r="C63" s="572">
        <v>129</v>
      </c>
      <c r="D63" s="573">
        <v>538</v>
      </c>
      <c r="E63" s="570">
        <v>28</v>
      </c>
      <c r="F63" s="571">
        <v>114</v>
      </c>
      <c r="G63" s="570">
        <v>92</v>
      </c>
      <c r="H63" s="575">
        <v>315</v>
      </c>
    </row>
    <row r="64" spans="1:8" ht="17.25" customHeight="1">
      <c r="A64" s="335">
        <v>66</v>
      </c>
      <c r="B64" s="565" t="s">
        <v>301</v>
      </c>
      <c r="C64" s="572">
        <v>65</v>
      </c>
      <c r="D64" s="573">
        <v>138</v>
      </c>
      <c r="E64" s="570">
        <v>170</v>
      </c>
      <c r="F64" s="571">
        <v>505</v>
      </c>
      <c r="G64" s="570">
        <v>150</v>
      </c>
      <c r="H64" s="575">
        <v>320</v>
      </c>
    </row>
    <row r="65" spans="1:8" ht="17.25" customHeight="1">
      <c r="A65" s="335">
        <v>68</v>
      </c>
      <c r="B65" s="565" t="s">
        <v>302</v>
      </c>
      <c r="C65" s="572">
        <v>71</v>
      </c>
      <c r="D65" s="573">
        <v>119</v>
      </c>
      <c r="E65" s="570">
        <v>90</v>
      </c>
      <c r="F65" s="571">
        <v>184</v>
      </c>
      <c r="G65" s="570">
        <v>78</v>
      </c>
      <c r="H65" s="575">
        <v>209</v>
      </c>
    </row>
    <row r="66" spans="1:8" ht="17.25" customHeight="1">
      <c r="A66" s="335">
        <v>69</v>
      </c>
      <c r="B66" s="565" t="s">
        <v>303</v>
      </c>
      <c r="C66" s="572">
        <v>538</v>
      </c>
      <c r="D66" s="573">
        <v>1735</v>
      </c>
      <c r="E66" s="570">
        <v>601</v>
      </c>
      <c r="F66" s="571">
        <v>1526</v>
      </c>
      <c r="G66" s="570">
        <v>689</v>
      </c>
      <c r="H66" s="575">
        <v>1814</v>
      </c>
    </row>
    <row r="67" spans="1:8" ht="17.25" customHeight="1">
      <c r="A67" s="335">
        <v>70</v>
      </c>
      <c r="B67" s="565" t="s">
        <v>304</v>
      </c>
      <c r="C67" s="572">
        <v>587</v>
      </c>
      <c r="D67" s="573">
        <v>4168</v>
      </c>
      <c r="E67" s="570">
        <v>302</v>
      </c>
      <c r="F67" s="571">
        <v>1955</v>
      </c>
      <c r="G67" s="570">
        <v>846</v>
      </c>
      <c r="H67" s="575">
        <v>5129</v>
      </c>
    </row>
    <row r="68" spans="1:8" ht="17.25" customHeight="1">
      <c r="A68" s="335">
        <v>71</v>
      </c>
      <c r="B68" s="565" t="s">
        <v>305</v>
      </c>
      <c r="C68" s="572">
        <v>274</v>
      </c>
      <c r="D68" s="573">
        <v>1117</v>
      </c>
      <c r="E68" s="570">
        <v>278</v>
      </c>
      <c r="F68" s="571">
        <v>1011</v>
      </c>
      <c r="G68" s="570">
        <v>384</v>
      </c>
      <c r="H68" s="575">
        <v>1499</v>
      </c>
    </row>
    <row r="69" spans="1:8" ht="17.25" customHeight="1">
      <c r="A69" s="335">
        <v>72</v>
      </c>
      <c r="B69" s="565" t="s">
        <v>306</v>
      </c>
      <c r="C69" s="572">
        <v>19</v>
      </c>
      <c r="D69" s="573">
        <v>108</v>
      </c>
      <c r="E69" s="570">
        <v>8</v>
      </c>
      <c r="F69" s="571">
        <v>14</v>
      </c>
      <c r="G69" s="570">
        <v>4</v>
      </c>
      <c r="H69" s="575">
        <v>7</v>
      </c>
    </row>
    <row r="70" spans="1:8" ht="17.25" customHeight="1">
      <c r="A70" s="335">
        <v>73</v>
      </c>
      <c r="B70" s="565" t="s">
        <v>307</v>
      </c>
      <c r="C70" s="572">
        <v>96</v>
      </c>
      <c r="D70" s="573">
        <v>601</v>
      </c>
      <c r="E70" s="570">
        <v>21</v>
      </c>
      <c r="F70" s="571">
        <v>185</v>
      </c>
      <c r="G70" s="570">
        <v>113</v>
      </c>
      <c r="H70" s="575">
        <v>629</v>
      </c>
    </row>
    <row r="71" spans="1:8" ht="17.25" customHeight="1">
      <c r="A71" s="335">
        <v>74</v>
      </c>
      <c r="B71" s="565" t="s">
        <v>308</v>
      </c>
      <c r="C71" s="572">
        <v>33</v>
      </c>
      <c r="D71" s="573">
        <v>86</v>
      </c>
      <c r="E71" s="570">
        <v>54</v>
      </c>
      <c r="F71" s="571">
        <v>153</v>
      </c>
      <c r="G71" s="570">
        <v>58</v>
      </c>
      <c r="H71" s="575">
        <v>152</v>
      </c>
    </row>
    <row r="72" spans="1:8" ht="17.25" customHeight="1">
      <c r="A72" s="335">
        <v>75</v>
      </c>
      <c r="B72" s="565" t="s">
        <v>309</v>
      </c>
      <c r="C72" s="572">
        <v>22</v>
      </c>
      <c r="D72" s="573">
        <v>88</v>
      </c>
      <c r="E72" s="570">
        <v>37</v>
      </c>
      <c r="F72" s="571">
        <v>315</v>
      </c>
      <c r="G72" s="570">
        <v>105</v>
      </c>
      <c r="H72" s="575">
        <v>951</v>
      </c>
    </row>
    <row r="73" spans="1:8" ht="17.25" customHeight="1">
      <c r="A73" s="335">
        <v>77</v>
      </c>
      <c r="B73" s="565" t="s">
        <v>310</v>
      </c>
      <c r="C73" s="572">
        <v>77</v>
      </c>
      <c r="D73" s="573">
        <v>276</v>
      </c>
      <c r="E73" s="570">
        <v>64</v>
      </c>
      <c r="F73" s="571">
        <v>329</v>
      </c>
      <c r="G73" s="570">
        <v>291</v>
      </c>
      <c r="H73" s="575">
        <v>1199</v>
      </c>
    </row>
    <row r="74" spans="1:8" ht="17.25" customHeight="1">
      <c r="A74" s="335">
        <v>78</v>
      </c>
      <c r="B74" s="565" t="s">
        <v>311</v>
      </c>
      <c r="C74" s="572">
        <v>4</v>
      </c>
      <c r="D74" s="573">
        <v>29</v>
      </c>
      <c r="E74" s="570">
        <v>0</v>
      </c>
      <c r="F74" s="571">
        <v>0</v>
      </c>
      <c r="G74" s="570">
        <v>2</v>
      </c>
      <c r="H74" s="575">
        <v>7</v>
      </c>
    </row>
    <row r="75" spans="1:8" ht="17.25" customHeight="1">
      <c r="A75" s="335">
        <v>79</v>
      </c>
      <c r="B75" s="565" t="s">
        <v>312</v>
      </c>
      <c r="C75" s="572">
        <v>31</v>
      </c>
      <c r="D75" s="573">
        <v>532</v>
      </c>
      <c r="E75" s="570">
        <v>47</v>
      </c>
      <c r="F75" s="571">
        <v>277</v>
      </c>
      <c r="G75" s="570">
        <v>67</v>
      </c>
      <c r="H75" s="575">
        <v>461</v>
      </c>
    </row>
    <row r="76" spans="1:8" ht="17.25" customHeight="1">
      <c r="A76" s="335">
        <v>80</v>
      </c>
      <c r="B76" s="565" t="s">
        <v>313</v>
      </c>
      <c r="C76" s="572">
        <v>186</v>
      </c>
      <c r="D76" s="573">
        <v>2872</v>
      </c>
      <c r="E76" s="570">
        <v>175</v>
      </c>
      <c r="F76" s="571">
        <v>1957</v>
      </c>
      <c r="G76" s="570">
        <v>277</v>
      </c>
      <c r="H76" s="575">
        <v>3204</v>
      </c>
    </row>
    <row r="77" spans="1:8" ht="17.25" customHeight="1">
      <c r="A77" s="335">
        <v>81</v>
      </c>
      <c r="B77" s="565" t="s">
        <v>314</v>
      </c>
      <c r="C77" s="572">
        <v>142</v>
      </c>
      <c r="D77" s="573">
        <v>1447</v>
      </c>
      <c r="E77" s="570">
        <v>43</v>
      </c>
      <c r="F77" s="571">
        <v>101</v>
      </c>
      <c r="G77" s="570">
        <v>709</v>
      </c>
      <c r="H77" s="575">
        <v>4776</v>
      </c>
    </row>
    <row r="78" spans="1:8" ht="17.25" customHeight="1">
      <c r="A78" s="335">
        <v>82</v>
      </c>
      <c r="B78" s="565" t="s">
        <v>315</v>
      </c>
      <c r="C78" s="572">
        <v>388</v>
      </c>
      <c r="D78" s="573">
        <v>1543</v>
      </c>
      <c r="E78" s="570">
        <v>139</v>
      </c>
      <c r="F78" s="571">
        <v>909</v>
      </c>
      <c r="G78" s="570">
        <v>431</v>
      </c>
      <c r="H78" s="575">
        <v>2560</v>
      </c>
    </row>
    <row r="79" spans="1:8" ht="17.25" customHeight="1">
      <c r="A79" s="335">
        <v>84</v>
      </c>
      <c r="B79" s="565" t="s">
        <v>316</v>
      </c>
      <c r="C79" s="572">
        <v>3</v>
      </c>
      <c r="D79" s="573">
        <v>59</v>
      </c>
      <c r="E79" s="570">
        <v>2</v>
      </c>
      <c r="F79" s="571">
        <v>108</v>
      </c>
      <c r="G79" s="570">
        <v>8</v>
      </c>
      <c r="H79" s="575">
        <v>238</v>
      </c>
    </row>
    <row r="80" spans="1:8" ht="17.25" customHeight="1">
      <c r="A80" s="335">
        <v>85</v>
      </c>
      <c r="B80" s="565" t="s">
        <v>317</v>
      </c>
      <c r="C80" s="572">
        <v>340</v>
      </c>
      <c r="D80" s="573">
        <v>5220</v>
      </c>
      <c r="E80" s="570">
        <v>247</v>
      </c>
      <c r="F80" s="571">
        <v>3861</v>
      </c>
      <c r="G80" s="570">
        <v>536</v>
      </c>
      <c r="H80" s="575">
        <v>7883</v>
      </c>
    </row>
    <row r="81" spans="1:8" ht="17.25" customHeight="1">
      <c r="A81" s="335">
        <v>86</v>
      </c>
      <c r="B81" s="565" t="s">
        <v>318</v>
      </c>
      <c r="C81" s="572">
        <v>219</v>
      </c>
      <c r="D81" s="573">
        <v>3804</v>
      </c>
      <c r="E81" s="570">
        <v>259</v>
      </c>
      <c r="F81" s="571">
        <v>1775</v>
      </c>
      <c r="G81" s="570">
        <v>302</v>
      </c>
      <c r="H81" s="575">
        <v>4850</v>
      </c>
    </row>
    <row r="82" spans="1:8" ht="17.25" customHeight="1">
      <c r="A82" s="335">
        <v>87</v>
      </c>
      <c r="B82" s="565" t="s">
        <v>319</v>
      </c>
      <c r="C82" s="572">
        <v>8</v>
      </c>
      <c r="D82" s="573">
        <v>229</v>
      </c>
      <c r="E82" s="570">
        <v>12</v>
      </c>
      <c r="F82" s="571">
        <v>129</v>
      </c>
      <c r="G82" s="570">
        <v>22</v>
      </c>
      <c r="H82" s="575">
        <v>163</v>
      </c>
    </row>
    <row r="83" spans="1:8" ht="17.25" customHeight="1">
      <c r="A83" s="335">
        <v>88</v>
      </c>
      <c r="B83" s="565" t="s">
        <v>320</v>
      </c>
      <c r="C83" s="572">
        <v>42</v>
      </c>
      <c r="D83" s="573">
        <v>321</v>
      </c>
      <c r="E83" s="570">
        <v>43</v>
      </c>
      <c r="F83" s="571">
        <v>357</v>
      </c>
      <c r="G83" s="570">
        <v>87</v>
      </c>
      <c r="H83" s="575">
        <v>456</v>
      </c>
    </row>
    <row r="84" spans="1:8" ht="17.25" customHeight="1">
      <c r="A84" s="335">
        <v>90</v>
      </c>
      <c r="B84" s="565" t="s">
        <v>321</v>
      </c>
      <c r="C84" s="572">
        <v>4</v>
      </c>
      <c r="D84" s="573">
        <v>21</v>
      </c>
      <c r="E84" s="570">
        <v>5</v>
      </c>
      <c r="F84" s="571">
        <v>28</v>
      </c>
      <c r="G84" s="570">
        <v>18</v>
      </c>
      <c r="H84" s="575">
        <v>163</v>
      </c>
    </row>
    <row r="85" spans="1:8" ht="17.25" customHeight="1">
      <c r="A85" s="335">
        <v>91</v>
      </c>
      <c r="B85" s="565" t="s">
        <v>322</v>
      </c>
      <c r="C85" s="572">
        <v>2</v>
      </c>
      <c r="D85" s="573">
        <v>5</v>
      </c>
      <c r="E85" s="570">
        <v>1</v>
      </c>
      <c r="F85" s="571">
        <v>2</v>
      </c>
      <c r="G85" s="570">
        <v>5</v>
      </c>
      <c r="H85" s="575">
        <v>546</v>
      </c>
    </row>
    <row r="86" spans="1:8" ht="17.25" customHeight="1">
      <c r="A86" s="335">
        <v>92</v>
      </c>
      <c r="B86" s="565" t="s">
        <v>323</v>
      </c>
      <c r="C86" s="572">
        <v>66</v>
      </c>
      <c r="D86" s="573">
        <v>186</v>
      </c>
      <c r="E86" s="570">
        <v>51</v>
      </c>
      <c r="F86" s="571">
        <v>79</v>
      </c>
      <c r="G86" s="570">
        <v>335</v>
      </c>
      <c r="H86" s="575">
        <v>1696</v>
      </c>
    </row>
    <row r="87" spans="1:8" ht="17.25" customHeight="1">
      <c r="A87" s="335">
        <v>93</v>
      </c>
      <c r="B87" s="565" t="s">
        <v>324</v>
      </c>
      <c r="C87" s="572">
        <v>47</v>
      </c>
      <c r="D87" s="573">
        <v>291</v>
      </c>
      <c r="E87" s="570">
        <v>136</v>
      </c>
      <c r="F87" s="571">
        <v>533</v>
      </c>
      <c r="G87" s="570">
        <v>79</v>
      </c>
      <c r="H87" s="575">
        <v>422</v>
      </c>
    </row>
    <row r="88" spans="1:8" ht="17.25" customHeight="1">
      <c r="A88" s="335">
        <v>94</v>
      </c>
      <c r="B88" s="565" t="s">
        <v>325</v>
      </c>
      <c r="C88" s="572">
        <v>116</v>
      </c>
      <c r="D88" s="573">
        <v>337</v>
      </c>
      <c r="E88" s="570">
        <v>195</v>
      </c>
      <c r="F88" s="571">
        <v>406</v>
      </c>
      <c r="G88" s="570">
        <v>143</v>
      </c>
      <c r="H88" s="575">
        <v>433</v>
      </c>
    </row>
    <row r="89" spans="1:8" ht="17.25" customHeight="1">
      <c r="A89" s="335">
        <v>95</v>
      </c>
      <c r="B89" s="565" t="s">
        <v>326</v>
      </c>
      <c r="C89" s="572">
        <v>244</v>
      </c>
      <c r="D89" s="573">
        <v>4605</v>
      </c>
      <c r="E89" s="570">
        <v>196</v>
      </c>
      <c r="F89" s="571">
        <v>736</v>
      </c>
      <c r="G89" s="570">
        <v>366</v>
      </c>
      <c r="H89" s="575">
        <v>2142</v>
      </c>
    </row>
    <row r="90" spans="1:8" ht="17.25" customHeight="1">
      <c r="A90" s="335">
        <v>96</v>
      </c>
      <c r="B90" s="565" t="s">
        <v>327</v>
      </c>
      <c r="C90" s="572">
        <v>597</v>
      </c>
      <c r="D90" s="573">
        <v>6844</v>
      </c>
      <c r="E90" s="570">
        <v>593</v>
      </c>
      <c r="F90" s="571">
        <v>3421</v>
      </c>
      <c r="G90" s="570">
        <v>425</v>
      </c>
      <c r="H90" s="575">
        <v>7336</v>
      </c>
    </row>
    <row r="91" spans="1:8" ht="17.25" customHeight="1">
      <c r="A91" s="335">
        <v>97</v>
      </c>
      <c r="B91" s="565" t="s">
        <v>328</v>
      </c>
      <c r="C91" s="572">
        <v>6</v>
      </c>
      <c r="D91" s="573">
        <v>6</v>
      </c>
      <c r="E91" s="570">
        <v>10</v>
      </c>
      <c r="F91" s="571">
        <v>11</v>
      </c>
      <c r="G91" s="570">
        <v>4</v>
      </c>
      <c r="H91" s="575">
        <v>4</v>
      </c>
    </row>
    <row r="92" spans="1:8" ht="17.25" customHeight="1">
      <c r="A92" s="335">
        <v>98</v>
      </c>
      <c r="B92" s="565" t="s">
        <v>329</v>
      </c>
      <c r="C92" s="572">
        <v>1</v>
      </c>
      <c r="D92" s="573">
        <v>1</v>
      </c>
      <c r="E92" s="570">
        <v>1</v>
      </c>
      <c r="F92" s="571">
        <v>2</v>
      </c>
      <c r="G92" s="570">
        <v>13</v>
      </c>
      <c r="H92" s="575">
        <v>38</v>
      </c>
    </row>
    <row r="93" spans="1:8" ht="17.25" customHeight="1">
      <c r="A93" s="335">
        <v>99</v>
      </c>
      <c r="B93" s="565" t="s">
        <v>330</v>
      </c>
      <c r="C93" s="572">
        <v>13</v>
      </c>
      <c r="D93" s="573">
        <v>47</v>
      </c>
      <c r="E93" s="570">
        <v>0</v>
      </c>
      <c r="F93" s="571">
        <v>0</v>
      </c>
      <c r="G93" s="570">
        <v>21</v>
      </c>
      <c r="H93" s="575">
        <v>104</v>
      </c>
    </row>
    <row r="94" spans="1:8" ht="27" customHeight="1" thickBot="1">
      <c r="A94" s="1133" t="s">
        <v>144</v>
      </c>
      <c r="B94" s="1135"/>
      <c r="C94" s="576">
        <f aca="true" t="shared" si="0" ref="C94:H94">SUM(C6:C93)</f>
        <v>23453</v>
      </c>
      <c r="D94" s="577">
        <f t="shared" si="0"/>
        <v>178243</v>
      </c>
      <c r="E94" s="576">
        <f t="shared" si="0"/>
        <v>20859</v>
      </c>
      <c r="F94" s="577">
        <f t="shared" si="0"/>
        <v>155001</v>
      </c>
      <c r="G94" s="576">
        <f t="shared" si="0"/>
        <v>35137</v>
      </c>
      <c r="H94" s="578">
        <f t="shared" si="0"/>
        <v>223190</v>
      </c>
    </row>
    <row r="95" spans="1:8" ht="13.5" thickTop="1">
      <c r="A95" s="1154"/>
      <c r="B95" s="1154"/>
      <c r="C95" s="1154"/>
      <c r="D95" s="1154"/>
      <c r="E95" s="1154"/>
      <c r="F95" s="1154"/>
      <c r="G95" s="1154"/>
      <c r="H95" s="1154"/>
    </row>
    <row r="96" spans="1:8" ht="15.75" customHeight="1">
      <c r="A96" s="1122" t="s">
        <v>344</v>
      </c>
      <c r="B96" s="1123"/>
      <c r="C96" s="1123"/>
      <c r="D96" s="1123"/>
      <c r="E96" s="1123"/>
      <c r="F96" s="1123"/>
      <c r="G96" s="1123"/>
      <c r="H96" s="1123"/>
    </row>
    <row r="97" spans="1:8" ht="12.75" customHeight="1">
      <c r="A97" s="1122" t="s">
        <v>345</v>
      </c>
      <c r="B97" s="1123"/>
      <c r="C97" s="1123"/>
      <c r="D97" s="1123"/>
      <c r="E97" s="1123"/>
      <c r="F97" s="1123"/>
      <c r="G97" s="1123"/>
      <c r="H97" s="1123"/>
    </row>
    <row r="98" spans="1:8" ht="12.75" customHeight="1">
      <c r="A98" s="1132" t="s">
        <v>353</v>
      </c>
      <c r="B98" s="1123"/>
      <c r="C98" s="1123"/>
      <c r="D98" s="1123"/>
      <c r="E98" s="1123"/>
      <c r="F98" s="1123"/>
      <c r="G98" s="1123"/>
      <c r="H98" s="1123"/>
    </row>
    <row r="101" spans="2:8" s="45" customFormat="1" ht="21" customHeight="1">
      <c r="B101" s="46"/>
      <c r="C101" s="1008" t="s">
        <v>36</v>
      </c>
      <c r="D101" s="1008"/>
      <c r="E101" s="55"/>
      <c r="F101" s="123"/>
      <c r="G101" s="55"/>
      <c r="H101" s="55"/>
    </row>
  </sheetData>
  <sheetProtection/>
  <mergeCells count="13">
    <mergeCell ref="C101:D101"/>
    <mergeCell ref="A2:H2"/>
    <mergeCell ref="A3:H3"/>
    <mergeCell ref="A4:A5"/>
    <mergeCell ref="B4:B5"/>
    <mergeCell ref="C4:D4"/>
    <mergeCell ref="A95:H95"/>
    <mergeCell ref="E4:F4"/>
    <mergeCell ref="G4:H4"/>
    <mergeCell ref="A94:B94"/>
    <mergeCell ref="A96:H96"/>
    <mergeCell ref="A97:H97"/>
    <mergeCell ref="A98:H98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3" t="s">
        <v>3</v>
      </c>
      <c r="B1" s="108"/>
      <c r="C1" s="108"/>
      <c r="D1" s="108"/>
      <c r="E1" s="144"/>
      <c r="F1" s="101"/>
      <c r="G1" s="101"/>
      <c r="H1" s="842" t="s">
        <v>4</v>
      </c>
    </row>
    <row r="2" spans="1:8" ht="27" customHeight="1" thickBot="1" thickTop="1">
      <c r="A2" s="1278" t="s">
        <v>537</v>
      </c>
      <c r="B2" s="1279"/>
      <c r="C2" s="1279"/>
      <c r="D2" s="1279"/>
      <c r="E2" s="1279"/>
      <c r="F2" s="1279"/>
      <c r="G2" s="1279"/>
      <c r="H2" s="1280"/>
    </row>
    <row r="3" spans="1:17" ht="39.75" customHeight="1">
      <c r="A3" s="1275" t="s">
        <v>355</v>
      </c>
      <c r="B3" s="1276"/>
      <c r="C3" s="1276"/>
      <c r="D3" s="1276"/>
      <c r="E3" s="1276"/>
      <c r="F3" s="1276"/>
      <c r="G3" s="1276"/>
      <c r="H3" s="1277"/>
      <c r="I3" s="330"/>
      <c r="J3" s="330"/>
      <c r="K3" s="330"/>
      <c r="L3" s="330"/>
      <c r="M3" s="330"/>
      <c r="N3" s="330"/>
      <c r="O3" s="330"/>
      <c r="P3" s="330"/>
      <c r="Q3" s="330"/>
    </row>
    <row r="4" spans="1:8" ht="36" customHeight="1">
      <c r="A4" s="1126" t="s">
        <v>147</v>
      </c>
      <c r="B4" s="1127" t="s">
        <v>148</v>
      </c>
      <c r="C4" s="1128" t="s">
        <v>28</v>
      </c>
      <c r="D4" s="1129"/>
      <c r="E4" s="1128" t="s">
        <v>170</v>
      </c>
      <c r="F4" s="1129"/>
      <c r="G4" s="1128" t="s">
        <v>171</v>
      </c>
      <c r="H4" s="1130"/>
    </row>
    <row r="5" spans="1:8" ht="34.5" customHeight="1" thickBot="1">
      <c r="A5" s="1136"/>
      <c r="B5" s="1137"/>
      <c r="C5" s="566" t="s">
        <v>149</v>
      </c>
      <c r="D5" s="566" t="s">
        <v>150</v>
      </c>
      <c r="E5" s="566" t="s">
        <v>149</v>
      </c>
      <c r="F5" s="566" t="s">
        <v>150</v>
      </c>
      <c r="G5" s="566" t="s">
        <v>149</v>
      </c>
      <c r="H5" s="567" t="s">
        <v>150</v>
      </c>
    </row>
    <row r="6" spans="1:8" ht="17.25" customHeight="1">
      <c r="A6" s="644">
        <v>1</v>
      </c>
      <c r="B6" s="633" t="s">
        <v>243</v>
      </c>
      <c r="C6" s="568">
        <v>206</v>
      </c>
      <c r="D6" s="637">
        <v>1266</v>
      </c>
      <c r="E6" s="637">
        <v>218</v>
      </c>
      <c r="F6" s="637">
        <v>1482</v>
      </c>
      <c r="G6" s="637">
        <v>548</v>
      </c>
      <c r="H6" s="574">
        <v>2994</v>
      </c>
    </row>
    <row r="7" spans="1:8" ht="17.25" customHeight="1">
      <c r="A7" s="645">
        <v>2</v>
      </c>
      <c r="B7" s="634" t="s">
        <v>244</v>
      </c>
      <c r="C7" s="570">
        <v>13</v>
      </c>
      <c r="D7" s="638">
        <v>179</v>
      </c>
      <c r="E7" s="638">
        <v>32</v>
      </c>
      <c r="F7" s="638">
        <v>831</v>
      </c>
      <c r="G7" s="638">
        <v>29</v>
      </c>
      <c r="H7" s="575">
        <v>999</v>
      </c>
    </row>
    <row r="8" spans="1:8" ht="17.25" customHeight="1">
      <c r="A8" s="645">
        <v>3</v>
      </c>
      <c r="B8" s="634" t="s">
        <v>245</v>
      </c>
      <c r="C8" s="570">
        <v>41</v>
      </c>
      <c r="D8" s="638">
        <v>487</v>
      </c>
      <c r="E8" s="638">
        <v>26</v>
      </c>
      <c r="F8" s="638">
        <v>229</v>
      </c>
      <c r="G8" s="638">
        <v>6</v>
      </c>
      <c r="H8" s="575">
        <v>28</v>
      </c>
    </row>
    <row r="9" spans="1:8" ht="17.25" customHeight="1">
      <c r="A9" s="646">
        <v>5</v>
      </c>
      <c r="B9" s="634" t="s">
        <v>246</v>
      </c>
      <c r="C9" s="570">
        <v>2</v>
      </c>
      <c r="D9" s="638">
        <v>6</v>
      </c>
      <c r="E9" s="638">
        <v>31</v>
      </c>
      <c r="F9" s="638">
        <v>632</v>
      </c>
      <c r="G9" s="638">
        <v>8</v>
      </c>
      <c r="H9" s="575">
        <v>72</v>
      </c>
    </row>
    <row r="10" spans="1:8" ht="17.25" customHeight="1">
      <c r="A10" s="646">
        <v>6</v>
      </c>
      <c r="B10" s="634" t="s">
        <v>247</v>
      </c>
      <c r="C10" s="570">
        <v>1</v>
      </c>
      <c r="D10" s="638">
        <v>10</v>
      </c>
      <c r="E10" s="638">
        <v>0</v>
      </c>
      <c r="F10" s="638">
        <v>0</v>
      </c>
      <c r="G10" s="638">
        <v>0</v>
      </c>
      <c r="H10" s="575">
        <v>0</v>
      </c>
    </row>
    <row r="11" spans="1:8" ht="17.25" customHeight="1">
      <c r="A11" s="646">
        <v>7</v>
      </c>
      <c r="B11" s="634" t="s">
        <v>248</v>
      </c>
      <c r="C11" s="570">
        <v>99</v>
      </c>
      <c r="D11" s="638">
        <v>1770</v>
      </c>
      <c r="E11" s="638">
        <v>44</v>
      </c>
      <c r="F11" s="638">
        <v>942</v>
      </c>
      <c r="G11" s="638">
        <v>11</v>
      </c>
      <c r="H11" s="575">
        <v>99</v>
      </c>
    </row>
    <row r="12" spans="1:8" ht="17.25" customHeight="1">
      <c r="A12" s="646">
        <v>8</v>
      </c>
      <c r="B12" s="634" t="s">
        <v>249</v>
      </c>
      <c r="C12" s="570">
        <v>92</v>
      </c>
      <c r="D12" s="638">
        <v>752</v>
      </c>
      <c r="E12" s="638">
        <v>132</v>
      </c>
      <c r="F12" s="638">
        <v>1764</v>
      </c>
      <c r="G12" s="638">
        <v>134</v>
      </c>
      <c r="H12" s="575">
        <v>1372</v>
      </c>
    </row>
    <row r="13" spans="1:8" ht="17.25" customHeight="1">
      <c r="A13" s="646">
        <v>9</v>
      </c>
      <c r="B13" s="634" t="s">
        <v>250</v>
      </c>
      <c r="C13" s="570">
        <v>14</v>
      </c>
      <c r="D13" s="638">
        <v>98</v>
      </c>
      <c r="E13" s="638">
        <v>2</v>
      </c>
      <c r="F13" s="638">
        <v>9</v>
      </c>
      <c r="G13" s="638">
        <v>6</v>
      </c>
      <c r="H13" s="575">
        <v>66</v>
      </c>
    </row>
    <row r="14" spans="1:8" ht="17.25" customHeight="1">
      <c r="A14" s="646">
        <v>10</v>
      </c>
      <c r="B14" s="634" t="s">
        <v>251</v>
      </c>
      <c r="C14" s="570">
        <v>654</v>
      </c>
      <c r="D14" s="638">
        <v>6356</v>
      </c>
      <c r="E14" s="638">
        <v>461</v>
      </c>
      <c r="F14" s="638">
        <v>3147</v>
      </c>
      <c r="G14" s="638">
        <v>970</v>
      </c>
      <c r="H14" s="575">
        <v>13638</v>
      </c>
    </row>
    <row r="15" spans="1:8" ht="17.25" customHeight="1">
      <c r="A15" s="646">
        <v>11</v>
      </c>
      <c r="B15" s="634" t="s">
        <v>252</v>
      </c>
      <c r="C15" s="570">
        <v>2</v>
      </c>
      <c r="D15" s="638">
        <v>5</v>
      </c>
      <c r="E15" s="638">
        <v>25</v>
      </c>
      <c r="F15" s="638">
        <v>221</v>
      </c>
      <c r="G15" s="638">
        <v>8</v>
      </c>
      <c r="H15" s="575">
        <v>147</v>
      </c>
    </row>
    <row r="16" spans="1:8" ht="17.25" customHeight="1">
      <c r="A16" s="646">
        <v>12</v>
      </c>
      <c r="B16" s="634" t="s">
        <v>253</v>
      </c>
      <c r="C16" s="570">
        <v>0</v>
      </c>
      <c r="D16" s="638">
        <v>0</v>
      </c>
      <c r="E16" s="638">
        <v>0</v>
      </c>
      <c r="F16" s="638">
        <v>0</v>
      </c>
      <c r="G16" s="638">
        <v>0</v>
      </c>
      <c r="H16" s="575">
        <v>0</v>
      </c>
    </row>
    <row r="17" spans="1:8" ht="17.25" customHeight="1">
      <c r="A17" s="646">
        <v>13</v>
      </c>
      <c r="B17" s="634" t="s">
        <v>254</v>
      </c>
      <c r="C17" s="570">
        <v>197</v>
      </c>
      <c r="D17" s="638">
        <v>8029</v>
      </c>
      <c r="E17" s="638">
        <v>1318</v>
      </c>
      <c r="F17" s="638">
        <v>36501</v>
      </c>
      <c r="G17" s="638">
        <v>111</v>
      </c>
      <c r="H17" s="575">
        <v>1677</v>
      </c>
    </row>
    <row r="18" spans="1:8" ht="17.25" customHeight="1">
      <c r="A18" s="646">
        <v>14</v>
      </c>
      <c r="B18" s="635" t="s">
        <v>255</v>
      </c>
      <c r="C18" s="570">
        <v>131</v>
      </c>
      <c r="D18" s="638">
        <v>865</v>
      </c>
      <c r="E18" s="638">
        <v>274</v>
      </c>
      <c r="F18" s="638">
        <v>7647</v>
      </c>
      <c r="G18" s="638">
        <v>261</v>
      </c>
      <c r="H18" s="575">
        <v>2798</v>
      </c>
    </row>
    <row r="19" spans="1:8" ht="17.25" customHeight="1">
      <c r="A19" s="646">
        <v>15</v>
      </c>
      <c r="B19" s="634" t="s">
        <v>256</v>
      </c>
      <c r="C19" s="570">
        <v>25</v>
      </c>
      <c r="D19" s="638">
        <v>276</v>
      </c>
      <c r="E19" s="638">
        <v>44</v>
      </c>
      <c r="F19" s="638">
        <v>208</v>
      </c>
      <c r="G19" s="638">
        <v>275</v>
      </c>
      <c r="H19" s="575">
        <v>2197</v>
      </c>
    </row>
    <row r="20" spans="1:8" ht="17.25" customHeight="1">
      <c r="A20" s="646">
        <v>16</v>
      </c>
      <c r="B20" s="634" t="s">
        <v>257</v>
      </c>
      <c r="C20" s="570">
        <v>125</v>
      </c>
      <c r="D20" s="638">
        <v>1154</v>
      </c>
      <c r="E20" s="638">
        <v>276</v>
      </c>
      <c r="F20" s="638">
        <v>1110</v>
      </c>
      <c r="G20" s="638">
        <v>293</v>
      </c>
      <c r="H20" s="575">
        <v>1393</v>
      </c>
    </row>
    <row r="21" spans="1:8" ht="17.25" customHeight="1">
      <c r="A21" s="646">
        <v>17</v>
      </c>
      <c r="B21" s="634" t="s">
        <v>258</v>
      </c>
      <c r="C21" s="570">
        <v>32</v>
      </c>
      <c r="D21" s="638">
        <v>882</v>
      </c>
      <c r="E21" s="638">
        <v>21</v>
      </c>
      <c r="F21" s="638">
        <v>903</v>
      </c>
      <c r="G21" s="638">
        <v>42</v>
      </c>
      <c r="H21" s="575">
        <v>682</v>
      </c>
    </row>
    <row r="22" spans="1:8" ht="17.25" customHeight="1">
      <c r="A22" s="646">
        <v>18</v>
      </c>
      <c r="B22" s="635" t="s">
        <v>259</v>
      </c>
      <c r="C22" s="570">
        <v>99</v>
      </c>
      <c r="D22" s="638">
        <v>529</v>
      </c>
      <c r="E22" s="638">
        <v>120</v>
      </c>
      <c r="F22" s="638">
        <v>702</v>
      </c>
      <c r="G22" s="638">
        <v>209</v>
      </c>
      <c r="H22" s="575">
        <v>1532</v>
      </c>
    </row>
    <row r="23" spans="1:8" ht="17.25" customHeight="1">
      <c r="A23" s="646">
        <v>19</v>
      </c>
      <c r="B23" s="634" t="s">
        <v>260</v>
      </c>
      <c r="C23" s="570">
        <v>6</v>
      </c>
      <c r="D23" s="638">
        <v>79</v>
      </c>
      <c r="E23" s="638">
        <v>13</v>
      </c>
      <c r="F23" s="638">
        <v>87</v>
      </c>
      <c r="G23" s="638">
        <v>18</v>
      </c>
      <c r="H23" s="575">
        <v>107</v>
      </c>
    </row>
    <row r="24" spans="1:8" ht="17.25" customHeight="1">
      <c r="A24" s="646">
        <v>20</v>
      </c>
      <c r="B24" s="634" t="s">
        <v>261</v>
      </c>
      <c r="C24" s="570">
        <v>69</v>
      </c>
      <c r="D24" s="638">
        <v>1132</v>
      </c>
      <c r="E24" s="638">
        <v>51</v>
      </c>
      <c r="F24" s="638">
        <v>511</v>
      </c>
      <c r="G24" s="638">
        <v>87</v>
      </c>
      <c r="H24" s="575">
        <v>629</v>
      </c>
    </row>
    <row r="25" spans="1:8" ht="17.25" customHeight="1">
      <c r="A25" s="646">
        <v>21</v>
      </c>
      <c r="B25" s="634" t="s">
        <v>262</v>
      </c>
      <c r="C25" s="570">
        <v>3</v>
      </c>
      <c r="D25" s="638">
        <v>36</v>
      </c>
      <c r="E25" s="638">
        <v>1</v>
      </c>
      <c r="F25" s="638">
        <v>4</v>
      </c>
      <c r="G25" s="638">
        <v>3</v>
      </c>
      <c r="H25" s="575">
        <v>97</v>
      </c>
    </row>
    <row r="26" spans="1:8" ht="17.25" customHeight="1">
      <c r="A26" s="646">
        <v>22</v>
      </c>
      <c r="B26" s="635" t="s">
        <v>263</v>
      </c>
      <c r="C26" s="570">
        <v>198</v>
      </c>
      <c r="D26" s="638">
        <v>3059</v>
      </c>
      <c r="E26" s="638">
        <v>146</v>
      </c>
      <c r="F26" s="638">
        <v>1293</v>
      </c>
      <c r="G26" s="638">
        <v>428</v>
      </c>
      <c r="H26" s="575">
        <v>4611</v>
      </c>
    </row>
    <row r="27" spans="1:8" ht="17.25" customHeight="1">
      <c r="A27" s="646">
        <v>23</v>
      </c>
      <c r="B27" s="635" t="s">
        <v>264</v>
      </c>
      <c r="C27" s="570">
        <v>210</v>
      </c>
      <c r="D27" s="638">
        <v>2792</v>
      </c>
      <c r="E27" s="638">
        <v>299</v>
      </c>
      <c r="F27" s="638">
        <v>8190</v>
      </c>
      <c r="G27" s="638">
        <v>317</v>
      </c>
      <c r="H27" s="575">
        <v>3384</v>
      </c>
    </row>
    <row r="28" spans="1:8" ht="17.25" customHeight="1">
      <c r="A28" s="646">
        <v>24</v>
      </c>
      <c r="B28" s="635" t="s">
        <v>265</v>
      </c>
      <c r="C28" s="570">
        <v>185</v>
      </c>
      <c r="D28" s="638">
        <v>2558</v>
      </c>
      <c r="E28" s="638">
        <v>92</v>
      </c>
      <c r="F28" s="638">
        <v>1920</v>
      </c>
      <c r="G28" s="638">
        <v>434</v>
      </c>
      <c r="H28" s="575">
        <v>5835</v>
      </c>
    </row>
    <row r="29" spans="1:8" ht="17.25" customHeight="1">
      <c r="A29" s="646">
        <v>25</v>
      </c>
      <c r="B29" s="634" t="s">
        <v>266</v>
      </c>
      <c r="C29" s="570">
        <v>758</v>
      </c>
      <c r="D29" s="638">
        <v>13234</v>
      </c>
      <c r="E29" s="638">
        <v>690</v>
      </c>
      <c r="F29" s="638">
        <v>5337</v>
      </c>
      <c r="G29" s="638">
        <v>1310</v>
      </c>
      <c r="H29" s="575">
        <v>13252</v>
      </c>
    </row>
    <row r="30" spans="1:8" ht="17.25" customHeight="1">
      <c r="A30" s="646">
        <v>26</v>
      </c>
      <c r="B30" s="634" t="s">
        <v>267</v>
      </c>
      <c r="C30" s="570">
        <v>31</v>
      </c>
      <c r="D30" s="638">
        <v>491</v>
      </c>
      <c r="E30" s="638">
        <v>36</v>
      </c>
      <c r="F30" s="638">
        <v>153</v>
      </c>
      <c r="G30" s="638">
        <v>16</v>
      </c>
      <c r="H30" s="575">
        <v>176</v>
      </c>
    </row>
    <row r="31" spans="1:8" ht="17.25" customHeight="1">
      <c r="A31" s="646">
        <v>27</v>
      </c>
      <c r="B31" s="634" t="s">
        <v>268</v>
      </c>
      <c r="C31" s="570">
        <v>115</v>
      </c>
      <c r="D31" s="638">
        <v>3132</v>
      </c>
      <c r="E31" s="638">
        <v>49</v>
      </c>
      <c r="F31" s="638">
        <v>734</v>
      </c>
      <c r="G31" s="638">
        <v>139</v>
      </c>
      <c r="H31" s="575">
        <v>851</v>
      </c>
    </row>
    <row r="32" spans="1:8" ht="17.25" customHeight="1">
      <c r="A32" s="646">
        <v>28</v>
      </c>
      <c r="B32" s="635" t="s">
        <v>269</v>
      </c>
      <c r="C32" s="570">
        <v>208</v>
      </c>
      <c r="D32" s="638">
        <v>1276</v>
      </c>
      <c r="E32" s="638">
        <v>45</v>
      </c>
      <c r="F32" s="638">
        <v>255</v>
      </c>
      <c r="G32" s="638">
        <v>976</v>
      </c>
      <c r="H32" s="575">
        <v>9345</v>
      </c>
    </row>
    <row r="33" spans="1:8" ht="17.25" customHeight="1">
      <c r="A33" s="646">
        <v>29</v>
      </c>
      <c r="B33" s="634" t="s">
        <v>270</v>
      </c>
      <c r="C33" s="570">
        <v>15</v>
      </c>
      <c r="D33" s="638">
        <v>115</v>
      </c>
      <c r="E33" s="638">
        <v>13</v>
      </c>
      <c r="F33" s="638">
        <v>39</v>
      </c>
      <c r="G33" s="638">
        <v>385</v>
      </c>
      <c r="H33" s="575">
        <v>3938</v>
      </c>
    </row>
    <row r="34" spans="1:8" ht="17.25" customHeight="1">
      <c r="A34" s="646">
        <v>30</v>
      </c>
      <c r="B34" s="634" t="s">
        <v>271</v>
      </c>
      <c r="C34" s="570">
        <v>12</v>
      </c>
      <c r="D34" s="638">
        <v>934</v>
      </c>
      <c r="E34" s="638">
        <v>8</v>
      </c>
      <c r="F34" s="638">
        <v>54</v>
      </c>
      <c r="G34" s="638">
        <v>15</v>
      </c>
      <c r="H34" s="575">
        <v>176</v>
      </c>
    </row>
    <row r="35" spans="1:8" ht="17.25" customHeight="1">
      <c r="A35" s="646">
        <v>31</v>
      </c>
      <c r="B35" s="635" t="s">
        <v>272</v>
      </c>
      <c r="C35" s="570">
        <v>888</v>
      </c>
      <c r="D35" s="638">
        <v>18407</v>
      </c>
      <c r="E35" s="638">
        <v>231</v>
      </c>
      <c r="F35" s="638">
        <v>1151</v>
      </c>
      <c r="G35" s="638">
        <v>339</v>
      </c>
      <c r="H35" s="575">
        <v>1978</v>
      </c>
    </row>
    <row r="36" spans="1:8" ht="17.25" customHeight="1">
      <c r="A36" s="646">
        <v>32</v>
      </c>
      <c r="B36" s="634" t="s">
        <v>273</v>
      </c>
      <c r="C36" s="570">
        <v>28</v>
      </c>
      <c r="D36" s="638">
        <v>134</v>
      </c>
      <c r="E36" s="638">
        <v>37</v>
      </c>
      <c r="F36" s="638">
        <v>337</v>
      </c>
      <c r="G36" s="638">
        <v>60</v>
      </c>
      <c r="H36" s="575">
        <v>434</v>
      </c>
    </row>
    <row r="37" spans="1:8" ht="17.25" customHeight="1">
      <c r="A37" s="646">
        <v>33</v>
      </c>
      <c r="B37" s="634" t="s">
        <v>274</v>
      </c>
      <c r="C37" s="570">
        <v>402</v>
      </c>
      <c r="D37" s="638">
        <v>3965</v>
      </c>
      <c r="E37" s="638">
        <v>430</v>
      </c>
      <c r="F37" s="638">
        <v>2142</v>
      </c>
      <c r="G37" s="638">
        <v>507</v>
      </c>
      <c r="H37" s="575">
        <v>3015</v>
      </c>
    </row>
    <row r="38" spans="1:8" ht="17.25" customHeight="1">
      <c r="A38" s="646">
        <v>35</v>
      </c>
      <c r="B38" s="634" t="s">
        <v>275</v>
      </c>
      <c r="C38" s="570">
        <v>2779</v>
      </c>
      <c r="D38" s="638">
        <v>3942</v>
      </c>
      <c r="E38" s="638">
        <v>600</v>
      </c>
      <c r="F38" s="638">
        <v>1329</v>
      </c>
      <c r="G38" s="638">
        <v>1772</v>
      </c>
      <c r="H38" s="575">
        <v>3702</v>
      </c>
    </row>
    <row r="39" spans="1:8" ht="17.25" customHeight="1">
      <c r="A39" s="646">
        <v>36</v>
      </c>
      <c r="B39" s="634" t="s">
        <v>276</v>
      </c>
      <c r="C39" s="570">
        <v>12</v>
      </c>
      <c r="D39" s="638">
        <v>685</v>
      </c>
      <c r="E39" s="638">
        <v>58</v>
      </c>
      <c r="F39" s="638">
        <v>329</v>
      </c>
      <c r="G39" s="638">
        <v>73</v>
      </c>
      <c r="H39" s="575">
        <v>543</v>
      </c>
    </row>
    <row r="40" spans="1:8" ht="17.25" customHeight="1">
      <c r="A40" s="646">
        <v>37</v>
      </c>
      <c r="B40" s="634" t="s">
        <v>277</v>
      </c>
      <c r="C40" s="570">
        <v>0</v>
      </c>
      <c r="D40" s="638">
        <v>0</v>
      </c>
      <c r="E40" s="638">
        <v>0</v>
      </c>
      <c r="F40" s="638">
        <v>0</v>
      </c>
      <c r="G40" s="638">
        <v>4</v>
      </c>
      <c r="H40" s="575">
        <v>95</v>
      </c>
    </row>
    <row r="41" spans="1:8" ht="17.25" customHeight="1">
      <c r="A41" s="646">
        <v>38</v>
      </c>
      <c r="B41" s="634" t="s">
        <v>278</v>
      </c>
      <c r="C41" s="570">
        <v>61</v>
      </c>
      <c r="D41" s="638">
        <v>1012</v>
      </c>
      <c r="E41" s="638">
        <v>51</v>
      </c>
      <c r="F41" s="638">
        <v>343</v>
      </c>
      <c r="G41" s="638">
        <v>121</v>
      </c>
      <c r="H41" s="575">
        <v>1073</v>
      </c>
    </row>
    <row r="42" spans="1:8" ht="17.25" customHeight="1">
      <c r="A42" s="646">
        <v>39</v>
      </c>
      <c r="B42" s="634" t="s">
        <v>279</v>
      </c>
      <c r="C42" s="570">
        <v>3</v>
      </c>
      <c r="D42" s="638">
        <v>10</v>
      </c>
      <c r="E42" s="638">
        <v>1</v>
      </c>
      <c r="F42" s="638">
        <v>3</v>
      </c>
      <c r="G42" s="638">
        <v>2</v>
      </c>
      <c r="H42" s="575">
        <v>22</v>
      </c>
    </row>
    <row r="43" spans="1:8" ht="17.25" customHeight="1">
      <c r="A43" s="646">
        <v>41</v>
      </c>
      <c r="B43" s="634" t="s">
        <v>280</v>
      </c>
      <c r="C43" s="570">
        <v>2412</v>
      </c>
      <c r="D43" s="638">
        <v>17541</v>
      </c>
      <c r="E43" s="638">
        <v>1988</v>
      </c>
      <c r="F43" s="638">
        <v>13844</v>
      </c>
      <c r="G43" s="638">
        <v>3633</v>
      </c>
      <c r="H43" s="575">
        <v>26239</v>
      </c>
    </row>
    <row r="44" spans="1:8" ht="17.25" customHeight="1">
      <c r="A44" s="646">
        <v>42</v>
      </c>
      <c r="B44" s="634" t="s">
        <v>281</v>
      </c>
      <c r="C44" s="570">
        <v>169</v>
      </c>
      <c r="D44" s="638">
        <v>3501</v>
      </c>
      <c r="E44" s="638">
        <v>215</v>
      </c>
      <c r="F44" s="638">
        <v>4194</v>
      </c>
      <c r="G44" s="638">
        <v>497</v>
      </c>
      <c r="H44" s="575">
        <v>7850</v>
      </c>
    </row>
    <row r="45" spans="1:8" ht="17.25" customHeight="1">
      <c r="A45" s="646">
        <v>43</v>
      </c>
      <c r="B45" s="634" t="s">
        <v>282</v>
      </c>
      <c r="C45" s="570">
        <v>924</v>
      </c>
      <c r="D45" s="638">
        <v>6388</v>
      </c>
      <c r="E45" s="638">
        <v>773</v>
      </c>
      <c r="F45" s="638">
        <v>5058</v>
      </c>
      <c r="G45" s="638">
        <v>1295</v>
      </c>
      <c r="H45" s="575">
        <v>9898</v>
      </c>
    </row>
    <row r="46" spans="1:8" ht="17.25" customHeight="1">
      <c r="A46" s="646">
        <v>45</v>
      </c>
      <c r="B46" s="635" t="s">
        <v>283</v>
      </c>
      <c r="C46" s="570">
        <v>446</v>
      </c>
      <c r="D46" s="638">
        <v>1362</v>
      </c>
      <c r="E46" s="638">
        <v>366</v>
      </c>
      <c r="F46" s="638">
        <v>1072</v>
      </c>
      <c r="G46" s="638">
        <v>1039</v>
      </c>
      <c r="H46" s="575">
        <v>3369</v>
      </c>
    </row>
    <row r="47" spans="1:8" ht="17.25" customHeight="1">
      <c r="A47" s="646">
        <v>46</v>
      </c>
      <c r="B47" s="635" t="s">
        <v>284</v>
      </c>
      <c r="C47" s="570">
        <v>1218</v>
      </c>
      <c r="D47" s="638">
        <v>5851</v>
      </c>
      <c r="E47" s="638">
        <v>816</v>
      </c>
      <c r="F47" s="638">
        <v>3623</v>
      </c>
      <c r="G47" s="638">
        <v>2092</v>
      </c>
      <c r="H47" s="575">
        <v>9613</v>
      </c>
    </row>
    <row r="48" spans="1:8" ht="17.25" customHeight="1">
      <c r="A48" s="646">
        <v>47</v>
      </c>
      <c r="B48" s="635" t="s">
        <v>285</v>
      </c>
      <c r="C48" s="570">
        <v>4046</v>
      </c>
      <c r="D48" s="638">
        <v>17666</v>
      </c>
      <c r="E48" s="638">
        <v>3222</v>
      </c>
      <c r="F48" s="638">
        <v>12466</v>
      </c>
      <c r="G48" s="638">
        <v>6368</v>
      </c>
      <c r="H48" s="575">
        <v>24134</v>
      </c>
    </row>
    <row r="49" spans="1:8" ht="17.25" customHeight="1">
      <c r="A49" s="646">
        <v>49</v>
      </c>
      <c r="B49" s="635" t="s">
        <v>286</v>
      </c>
      <c r="C49" s="570">
        <v>2095</v>
      </c>
      <c r="D49" s="638">
        <v>9584</v>
      </c>
      <c r="E49" s="638">
        <v>2661</v>
      </c>
      <c r="F49" s="638">
        <v>13307</v>
      </c>
      <c r="G49" s="638">
        <v>3833</v>
      </c>
      <c r="H49" s="575">
        <v>15550</v>
      </c>
    </row>
    <row r="50" spans="1:8" ht="17.25" customHeight="1">
      <c r="A50" s="646">
        <v>50</v>
      </c>
      <c r="B50" s="635" t="s">
        <v>287</v>
      </c>
      <c r="C50" s="570">
        <v>1</v>
      </c>
      <c r="D50" s="638">
        <v>14</v>
      </c>
      <c r="E50" s="638">
        <v>0</v>
      </c>
      <c r="F50" s="638">
        <v>0</v>
      </c>
      <c r="G50" s="638">
        <v>0</v>
      </c>
      <c r="H50" s="575">
        <v>0</v>
      </c>
    </row>
    <row r="51" spans="1:8" ht="17.25" customHeight="1">
      <c r="A51" s="646">
        <v>51</v>
      </c>
      <c r="B51" s="635" t="s">
        <v>288</v>
      </c>
      <c r="C51" s="570">
        <v>1</v>
      </c>
      <c r="D51" s="638">
        <v>26</v>
      </c>
      <c r="E51" s="638">
        <v>0</v>
      </c>
      <c r="F51" s="638">
        <v>0</v>
      </c>
      <c r="G51" s="638">
        <v>1</v>
      </c>
      <c r="H51" s="575">
        <v>1</v>
      </c>
    </row>
    <row r="52" spans="1:8" ht="17.25" customHeight="1">
      <c r="A52" s="646">
        <v>52</v>
      </c>
      <c r="B52" s="635" t="s">
        <v>289</v>
      </c>
      <c r="C52" s="570">
        <v>166</v>
      </c>
      <c r="D52" s="638">
        <v>1234</v>
      </c>
      <c r="E52" s="638">
        <v>319</v>
      </c>
      <c r="F52" s="638">
        <v>1256</v>
      </c>
      <c r="G52" s="638">
        <v>403</v>
      </c>
      <c r="H52" s="575">
        <v>3248</v>
      </c>
    </row>
    <row r="53" spans="1:8" ht="17.25" customHeight="1">
      <c r="A53" s="646">
        <v>53</v>
      </c>
      <c r="B53" s="635" t="s">
        <v>290</v>
      </c>
      <c r="C53" s="570">
        <v>17</v>
      </c>
      <c r="D53" s="638">
        <v>128</v>
      </c>
      <c r="E53" s="638">
        <v>38</v>
      </c>
      <c r="F53" s="638">
        <v>225</v>
      </c>
      <c r="G53" s="638">
        <v>33</v>
      </c>
      <c r="H53" s="575">
        <v>214</v>
      </c>
    </row>
    <row r="54" spans="1:8" ht="17.25" customHeight="1">
      <c r="A54" s="646">
        <v>55</v>
      </c>
      <c r="B54" s="635" t="s">
        <v>291</v>
      </c>
      <c r="C54" s="570">
        <v>58</v>
      </c>
      <c r="D54" s="638">
        <v>711</v>
      </c>
      <c r="E54" s="638">
        <v>225</v>
      </c>
      <c r="F54" s="638">
        <v>2130</v>
      </c>
      <c r="G54" s="638">
        <v>286</v>
      </c>
      <c r="H54" s="575">
        <v>2385</v>
      </c>
    </row>
    <row r="55" spans="1:8" ht="17.25" customHeight="1">
      <c r="A55" s="646">
        <v>56</v>
      </c>
      <c r="B55" s="635" t="s">
        <v>292</v>
      </c>
      <c r="C55" s="570">
        <v>739</v>
      </c>
      <c r="D55" s="638">
        <v>4503</v>
      </c>
      <c r="E55" s="638">
        <v>1093</v>
      </c>
      <c r="F55" s="638">
        <v>4321</v>
      </c>
      <c r="G55" s="638">
        <v>1548</v>
      </c>
      <c r="H55" s="575">
        <v>6429</v>
      </c>
    </row>
    <row r="56" spans="1:8" ht="17.25" customHeight="1">
      <c r="A56" s="646">
        <v>58</v>
      </c>
      <c r="B56" s="635" t="s">
        <v>293</v>
      </c>
      <c r="C56" s="639">
        <v>15</v>
      </c>
      <c r="D56" s="640">
        <v>66</v>
      </c>
      <c r="E56" s="638">
        <v>2</v>
      </c>
      <c r="F56" s="638">
        <v>4</v>
      </c>
      <c r="G56" s="638">
        <v>20</v>
      </c>
      <c r="H56" s="575">
        <v>156</v>
      </c>
    </row>
    <row r="57" spans="1:8" ht="17.25" customHeight="1">
      <c r="A57" s="646">
        <v>59</v>
      </c>
      <c r="B57" s="635" t="s">
        <v>294</v>
      </c>
      <c r="C57" s="639">
        <v>8</v>
      </c>
      <c r="D57" s="640">
        <v>78</v>
      </c>
      <c r="E57" s="638">
        <v>3</v>
      </c>
      <c r="F57" s="638">
        <v>34</v>
      </c>
      <c r="G57" s="638">
        <v>9</v>
      </c>
      <c r="H57" s="575">
        <v>82</v>
      </c>
    </row>
    <row r="58" spans="1:8" ht="17.25" customHeight="1">
      <c r="A58" s="646">
        <v>60</v>
      </c>
      <c r="B58" s="635" t="s">
        <v>295</v>
      </c>
      <c r="C58" s="639">
        <v>14</v>
      </c>
      <c r="D58" s="640">
        <v>96</v>
      </c>
      <c r="E58" s="638">
        <v>7</v>
      </c>
      <c r="F58" s="638">
        <v>54</v>
      </c>
      <c r="G58" s="638">
        <v>12</v>
      </c>
      <c r="H58" s="575">
        <v>118</v>
      </c>
    </row>
    <row r="59" spans="1:8" ht="17.25" customHeight="1">
      <c r="A59" s="646">
        <v>61</v>
      </c>
      <c r="B59" s="635" t="s">
        <v>296</v>
      </c>
      <c r="C59" s="639">
        <v>44</v>
      </c>
      <c r="D59" s="640">
        <v>183</v>
      </c>
      <c r="E59" s="638">
        <v>61</v>
      </c>
      <c r="F59" s="638">
        <v>138</v>
      </c>
      <c r="G59" s="638">
        <v>33</v>
      </c>
      <c r="H59" s="575">
        <v>230</v>
      </c>
    </row>
    <row r="60" spans="1:8" ht="17.25" customHeight="1">
      <c r="A60" s="646">
        <v>62</v>
      </c>
      <c r="B60" s="635" t="s">
        <v>297</v>
      </c>
      <c r="C60" s="639">
        <v>50</v>
      </c>
      <c r="D60" s="640">
        <v>299</v>
      </c>
      <c r="E60" s="638">
        <v>33</v>
      </c>
      <c r="F60" s="638">
        <v>227</v>
      </c>
      <c r="G60" s="638">
        <v>100</v>
      </c>
      <c r="H60" s="575">
        <v>290</v>
      </c>
    </row>
    <row r="61" spans="1:8" ht="17.25" customHeight="1">
      <c r="A61" s="646">
        <v>63</v>
      </c>
      <c r="B61" s="635" t="s">
        <v>298</v>
      </c>
      <c r="C61" s="639">
        <v>16</v>
      </c>
      <c r="D61" s="640">
        <v>1476</v>
      </c>
      <c r="E61" s="638">
        <v>16</v>
      </c>
      <c r="F61" s="638">
        <v>710</v>
      </c>
      <c r="G61" s="638">
        <v>53</v>
      </c>
      <c r="H61" s="575">
        <v>858</v>
      </c>
    </row>
    <row r="62" spans="1:8" ht="17.25" customHeight="1">
      <c r="A62" s="646">
        <v>64</v>
      </c>
      <c r="B62" s="635" t="s">
        <v>299</v>
      </c>
      <c r="C62" s="639">
        <v>92</v>
      </c>
      <c r="D62" s="640">
        <v>978</v>
      </c>
      <c r="E62" s="638">
        <v>98</v>
      </c>
      <c r="F62" s="638">
        <v>656</v>
      </c>
      <c r="G62" s="638">
        <v>184</v>
      </c>
      <c r="H62" s="575">
        <v>1242</v>
      </c>
    </row>
    <row r="63" spans="1:8" ht="17.25" customHeight="1">
      <c r="A63" s="646">
        <v>65</v>
      </c>
      <c r="B63" s="635" t="s">
        <v>300</v>
      </c>
      <c r="C63" s="639">
        <v>117</v>
      </c>
      <c r="D63" s="640">
        <v>515</v>
      </c>
      <c r="E63" s="638">
        <v>26</v>
      </c>
      <c r="F63" s="638">
        <v>121</v>
      </c>
      <c r="G63" s="638">
        <v>105</v>
      </c>
      <c r="H63" s="575">
        <v>327</v>
      </c>
    </row>
    <row r="64" spans="1:8" ht="17.25" customHeight="1">
      <c r="A64" s="646">
        <v>66</v>
      </c>
      <c r="B64" s="635" t="s">
        <v>301</v>
      </c>
      <c r="C64" s="639">
        <v>88</v>
      </c>
      <c r="D64" s="640">
        <v>261</v>
      </c>
      <c r="E64" s="638">
        <v>176</v>
      </c>
      <c r="F64" s="638">
        <v>540</v>
      </c>
      <c r="G64" s="638">
        <v>188</v>
      </c>
      <c r="H64" s="575">
        <v>448</v>
      </c>
    </row>
    <row r="65" spans="1:8" ht="17.25" customHeight="1">
      <c r="A65" s="646">
        <v>68</v>
      </c>
      <c r="B65" s="635" t="s">
        <v>302</v>
      </c>
      <c r="C65" s="639">
        <v>104</v>
      </c>
      <c r="D65" s="640">
        <v>191</v>
      </c>
      <c r="E65" s="638">
        <v>113</v>
      </c>
      <c r="F65" s="638">
        <v>251</v>
      </c>
      <c r="G65" s="638">
        <v>101</v>
      </c>
      <c r="H65" s="575">
        <v>219</v>
      </c>
    </row>
    <row r="66" spans="1:8" ht="17.25" customHeight="1">
      <c r="A66" s="646">
        <v>69</v>
      </c>
      <c r="B66" s="635" t="s">
        <v>303</v>
      </c>
      <c r="C66" s="639">
        <v>602</v>
      </c>
      <c r="D66" s="640">
        <v>1850</v>
      </c>
      <c r="E66" s="638">
        <v>641</v>
      </c>
      <c r="F66" s="638">
        <v>1606</v>
      </c>
      <c r="G66" s="638">
        <v>971</v>
      </c>
      <c r="H66" s="575">
        <v>2606</v>
      </c>
    </row>
    <row r="67" spans="1:8" ht="17.25" customHeight="1">
      <c r="A67" s="646">
        <v>70</v>
      </c>
      <c r="B67" s="635" t="s">
        <v>304</v>
      </c>
      <c r="C67" s="639">
        <v>468</v>
      </c>
      <c r="D67" s="640">
        <v>3025</v>
      </c>
      <c r="E67" s="638">
        <v>316</v>
      </c>
      <c r="F67" s="638">
        <v>2054</v>
      </c>
      <c r="G67" s="638">
        <v>471</v>
      </c>
      <c r="H67" s="575">
        <v>3107</v>
      </c>
    </row>
    <row r="68" spans="1:8" ht="17.25" customHeight="1">
      <c r="A68" s="646">
        <v>71</v>
      </c>
      <c r="B68" s="635" t="s">
        <v>305</v>
      </c>
      <c r="C68" s="639">
        <v>305</v>
      </c>
      <c r="D68" s="640">
        <v>1560</v>
      </c>
      <c r="E68" s="638">
        <v>316</v>
      </c>
      <c r="F68" s="638">
        <v>1059</v>
      </c>
      <c r="G68" s="638">
        <v>428</v>
      </c>
      <c r="H68" s="575">
        <v>1896</v>
      </c>
    </row>
    <row r="69" spans="1:8" ht="17.25" customHeight="1">
      <c r="A69" s="646">
        <v>72</v>
      </c>
      <c r="B69" s="635" t="s">
        <v>306</v>
      </c>
      <c r="C69" s="639">
        <v>27</v>
      </c>
      <c r="D69" s="640">
        <v>130</v>
      </c>
      <c r="E69" s="638">
        <v>9</v>
      </c>
      <c r="F69" s="638">
        <v>28</v>
      </c>
      <c r="G69" s="638">
        <v>10</v>
      </c>
      <c r="H69" s="575">
        <v>77</v>
      </c>
    </row>
    <row r="70" spans="1:8" ht="17.25" customHeight="1">
      <c r="A70" s="646">
        <v>73</v>
      </c>
      <c r="B70" s="635" t="s">
        <v>307</v>
      </c>
      <c r="C70" s="639">
        <v>90</v>
      </c>
      <c r="D70" s="640">
        <v>441</v>
      </c>
      <c r="E70" s="638">
        <v>24</v>
      </c>
      <c r="F70" s="638">
        <v>182</v>
      </c>
      <c r="G70" s="638">
        <v>100</v>
      </c>
      <c r="H70" s="575">
        <v>553</v>
      </c>
    </row>
    <row r="71" spans="1:8" ht="17.25" customHeight="1">
      <c r="A71" s="646">
        <v>74</v>
      </c>
      <c r="B71" s="635" t="s">
        <v>308</v>
      </c>
      <c r="C71" s="639">
        <v>46</v>
      </c>
      <c r="D71" s="640">
        <v>138</v>
      </c>
      <c r="E71" s="638">
        <v>56</v>
      </c>
      <c r="F71" s="638">
        <v>143</v>
      </c>
      <c r="G71" s="638">
        <v>57</v>
      </c>
      <c r="H71" s="575">
        <v>268</v>
      </c>
    </row>
    <row r="72" spans="1:8" ht="17.25" customHeight="1">
      <c r="A72" s="646">
        <v>75</v>
      </c>
      <c r="B72" s="635" t="s">
        <v>309</v>
      </c>
      <c r="C72" s="639">
        <v>21</v>
      </c>
      <c r="D72" s="640">
        <v>79</v>
      </c>
      <c r="E72" s="638">
        <v>35</v>
      </c>
      <c r="F72" s="638">
        <v>56</v>
      </c>
      <c r="G72" s="638">
        <v>68</v>
      </c>
      <c r="H72" s="575">
        <v>456</v>
      </c>
    </row>
    <row r="73" spans="1:8" ht="17.25" customHeight="1">
      <c r="A73" s="646">
        <v>77</v>
      </c>
      <c r="B73" s="635" t="s">
        <v>310</v>
      </c>
      <c r="C73" s="639">
        <v>87</v>
      </c>
      <c r="D73" s="640">
        <v>326</v>
      </c>
      <c r="E73" s="638">
        <v>55</v>
      </c>
      <c r="F73" s="638">
        <v>306</v>
      </c>
      <c r="G73" s="638">
        <v>169</v>
      </c>
      <c r="H73" s="575">
        <v>867</v>
      </c>
    </row>
    <row r="74" spans="1:8" ht="17.25" customHeight="1">
      <c r="A74" s="646">
        <v>78</v>
      </c>
      <c r="B74" s="635" t="s">
        <v>311</v>
      </c>
      <c r="C74" s="639">
        <v>0</v>
      </c>
      <c r="D74" s="640">
        <v>0</v>
      </c>
      <c r="E74" s="638">
        <v>1</v>
      </c>
      <c r="F74" s="638">
        <v>2</v>
      </c>
      <c r="G74" s="638">
        <v>3</v>
      </c>
      <c r="H74" s="575">
        <v>70</v>
      </c>
    </row>
    <row r="75" spans="1:8" ht="17.25" customHeight="1">
      <c r="A75" s="646">
        <v>79</v>
      </c>
      <c r="B75" s="635" t="s">
        <v>312</v>
      </c>
      <c r="C75" s="639">
        <v>38</v>
      </c>
      <c r="D75" s="640">
        <v>523</v>
      </c>
      <c r="E75" s="638">
        <v>38</v>
      </c>
      <c r="F75" s="638">
        <v>259</v>
      </c>
      <c r="G75" s="638">
        <v>79</v>
      </c>
      <c r="H75" s="575">
        <v>431</v>
      </c>
    </row>
    <row r="76" spans="1:8" ht="17.25" customHeight="1">
      <c r="A76" s="646">
        <v>80</v>
      </c>
      <c r="B76" s="635" t="s">
        <v>313</v>
      </c>
      <c r="C76" s="639">
        <v>234</v>
      </c>
      <c r="D76" s="640">
        <v>3135</v>
      </c>
      <c r="E76" s="638">
        <v>202</v>
      </c>
      <c r="F76" s="638">
        <v>2242</v>
      </c>
      <c r="G76" s="638">
        <v>271</v>
      </c>
      <c r="H76" s="575">
        <v>3750</v>
      </c>
    </row>
    <row r="77" spans="1:8" ht="17.25" customHeight="1">
      <c r="A77" s="646">
        <v>81</v>
      </c>
      <c r="B77" s="635" t="s">
        <v>314</v>
      </c>
      <c r="C77" s="639">
        <v>135</v>
      </c>
      <c r="D77" s="640">
        <v>1915</v>
      </c>
      <c r="E77" s="638">
        <v>35</v>
      </c>
      <c r="F77" s="638">
        <v>81</v>
      </c>
      <c r="G77" s="638">
        <v>637</v>
      </c>
      <c r="H77" s="575">
        <v>4077</v>
      </c>
    </row>
    <row r="78" spans="1:8" ht="17.25" customHeight="1">
      <c r="A78" s="646">
        <v>82</v>
      </c>
      <c r="B78" s="635" t="s">
        <v>315</v>
      </c>
      <c r="C78" s="639">
        <v>493</v>
      </c>
      <c r="D78" s="640">
        <v>2187</v>
      </c>
      <c r="E78" s="638">
        <v>144</v>
      </c>
      <c r="F78" s="638">
        <v>761</v>
      </c>
      <c r="G78" s="638">
        <v>551</v>
      </c>
      <c r="H78" s="575">
        <v>3100</v>
      </c>
    </row>
    <row r="79" spans="1:8" ht="17.25" customHeight="1">
      <c r="A79" s="646">
        <v>84</v>
      </c>
      <c r="B79" s="635" t="s">
        <v>316</v>
      </c>
      <c r="C79" s="639">
        <v>3</v>
      </c>
      <c r="D79" s="640">
        <v>63</v>
      </c>
      <c r="E79" s="638">
        <v>2</v>
      </c>
      <c r="F79" s="638">
        <v>104</v>
      </c>
      <c r="G79" s="638">
        <v>14</v>
      </c>
      <c r="H79" s="575">
        <v>345</v>
      </c>
    </row>
    <row r="80" spans="1:8" ht="17.25" customHeight="1">
      <c r="A80" s="646">
        <v>85</v>
      </c>
      <c r="B80" s="635" t="s">
        <v>317</v>
      </c>
      <c r="C80" s="639">
        <v>349</v>
      </c>
      <c r="D80" s="640">
        <v>5759</v>
      </c>
      <c r="E80" s="638">
        <v>265</v>
      </c>
      <c r="F80" s="638">
        <v>3921</v>
      </c>
      <c r="G80" s="638">
        <v>572</v>
      </c>
      <c r="H80" s="575">
        <v>11625</v>
      </c>
    </row>
    <row r="81" spans="1:8" ht="17.25" customHeight="1">
      <c r="A81" s="646">
        <v>86</v>
      </c>
      <c r="B81" s="635" t="s">
        <v>318</v>
      </c>
      <c r="C81" s="639">
        <v>243</v>
      </c>
      <c r="D81" s="640">
        <v>4866</v>
      </c>
      <c r="E81" s="638">
        <v>325</v>
      </c>
      <c r="F81" s="638">
        <v>2384</v>
      </c>
      <c r="G81" s="638">
        <v>366</v>
      </c>
      <c r="H81" s="575">
        <v>6601</v>
      </c>
    </row>
    <row r="82" spans="1:8" ht="17.25" customHeight="1">
      <c r="A82" s="646">
        <v>87</v>
      </c>
      <c r="B82" s="635" t="s">
        <v>319</v>
      </c>
      <c r="C82" s="639">
        <v>9</v>
      </c>
      <c r="D82" s="640">
        <v>225</v>
      </c>
      <c r="E82" s="638">
        <v>12</v>
      </c>
      <c r="F82" s="638">
        <v>204</v>
      </c>
      <c r="G82" s="638">
        <v>25</v>
      </c>
      <c r="H82" s="575">
        <v>254</v>
      </c>
    </row>
    <row r="83" spans="1:8" ht="17.25" customHeight="1">
      <c r="A83" s="646">
        <v>88</v>
      </c>
      <c r="B83" s="635" t="s">
        <v>320</v>
      </c>
      <c r="C83" s="639">
        <v>55</v>
      </c>
      <c r="D83" s="640">
        <v>401</v>
      </c>
      <c r="E83" s="638">
        <v>52</v>
      </c>
      <c r="F83" s="638">
        <v>376</v>
      </c>
      <c r="G83" s="638">
        <v>113</v>
      </c>
      <c r="H83" s="575">
        <v>762</v>
      </c>
    </row>
    <row r="84" spans="1:8" ht="17.25" customHeight="1">
      <c r="A84" s="646">
        <v>90</v>
      </c>
      <c r="B84" s="635" t="s">
        <v>321</v>
      </c>
      <c r="C84" s="639">
        <v>3</v>
      </c>
      <c r="D84" s="640">
        <v>8</v>
      </c>
      <c r="E84" s="638">
        <v>4</v>
      </c>
      <c r="F84" s="638">
        <v>24</v>
      </c>
      <c r="G84" s="638">
        <v>15</v>
      </c>
      <c r="H84" s="575">
        <v>96</v>
      </c>
    </row>
    <row r="85" spans="1:8" ht="17.25" customHeight="1">
      <c r="A85" s="646">
        <v>91</v>
      </c>
      <c r="B85" s="635" t="s">
        <v>322</v>
      </c>
      <c r="C85" s="639">
        <v>1</v>
      </c>
      <c r="D85" s="640">
        <v>2</v>
      </c>
      <c r="E85" s="638">
        <v>0</v>
      </c>
      <c r="F85" s="638">
        <v>0</v>
      </c>
      <c r="G85" s="638">
        <v>2</v>
      </c>
      <c r="H85" s="575">
        <v>397</v>
      </c>
    </row>
    <row r="86" spans="1:8" ht="17.25" customHeight="1">
      <c r="A86" s="646">
        <v>92</v>
      </c>
      <c r="B86" s="635" t="s">
        <v>323</v>
      </c>
      <c r="C86" s="639">
        <v>59</v>
      </c>
      <c r="D86" s="640">
        <v>151</v>
      </c>
      <c r="E86" s="638">
        <v>48</v>
      </c>
      <c r="F86" s="638">
        <v>76</v>
      </c>
      <c r="G86" s="638">
        <v>97</v>
      </c>
      <c r="H86" s="575">
        <v>446</v>
      </c>
    </row>
    <row r="87" spans="1:8" ht="17.25" customHeight="1">
      <c r="A87" s="646">
        <v>93</v>
      </c>
      <c r="B87" s="635" t="s">
        <v>324</v>
      </c>
      <c r="C87" s="639">
        <v>61</v>
      </c>
      <c r="D87" s="640">
        <v>477</v>
      </c>
      <c r="E87" s="638">
        <v>142</v>
      </c>
      <c r="F87" s="638">
        <v>560</v>
      </c>
      <c r="G87" s="638">
        <v>105</v>
      </c>
      <c r="H87" s="575">
        <v>838</v>
      </c>
    </row>
    <row r="88" spans="1:8" ht="17.25" customHeight="1">
      <c r="A88" s="646">
        <v>94</v>
      </c>
      <c r="B88" s="635" t="s">
        <v>325</v>
      </c>
      <c r="C88" s="639">
        <v>114</v>
      </c>
      <c r="D88" s="640">
        <v>283</v>
      </c>
      <c r="E88" s="638">
        <v>196</v>
      </c>
      <c r="F88" s="638">
        <v>430</v>
      </c>
      <c r="G88" s="638">
        <v>198</v>
      </c>
      <c r="H88" s="575">
        <v>621</v>
      </c>
    </row>
    <row r="89" spans="1:8" ht="17.25" customHeight="1">
      <c r="A89" s="646">
        <v>95</v>
      </c>
      <c r="B89" s="635" t="s">
        <v>326</v>
      </c>
      <c r="C89" s="639">
        <v>207</v>
      </c>
      <c r="D89" s="640">
        <v>3873</v>
      </c>
      <c r="E89" s="638">
        <v>197</v>
      </c>
      <c r="F89" s="638">
        <v>787</v>
      </c>
      <c r="G89" s="638">
        <v>270</v>
      </c>
      <c r="H89" s="575">
        <v>1500</v>
      </c>
    </row>
    <row r="90" spans="1:8" ht="17.25" customHeight="1">
      <c r="A90" s="646">
        <v>96</v>
      </c>
      <c r="B90" s="635" t="s">
        <v>327</v>
      </c>
      <c r="C90" s="639">
        <v>721</v>
      </c>
      <c r="D90" s="640">
        <v>5912</v>
      </c>
      <c r="E90" s="638">
        <v>685</v>
      </c>
      <c r="F90" s="638">
        <v>3915</v>
      </c>
      <c r="G90" s="638">
        <v>565</v>
      </c>
      <c r="H90" s="575">
        <v>7496</v>
      </c>
    </row>
    <row r="91" spans="1:8" ht="17.25" customHeight="1">
      <c r="A91" s="646">
        <v>97</v>
      </c>
      <c r="B91" s="635" t="s">
        <v>328</v>
      </c>
      <c r="C91" s="639">
        <v>8</v>
      </c>
      <c r="D91" s="640">
        <v>8</v>
      </c>
      <c r="E91" s="638">
        <v>16</v>
      </c>
      <c r="F91" s="638">
        <v>17</v>
      </c>
      <c r="G91" s="638">
        <v>22</v>
      </c>
      <c r="H91" s="575">
        <v>23</v>
      </c>
    </row>
    <row r="92" spans="1:8" ht="17.25" customHeight="1">
      <c r="A92" s="646">
        <v>98</v>
      </c>
      <c r="B92" s="635" t="s">
        <v>329</v>
      </c>
      <c r="C92" s="639">
        <v>2</v>
      </c>
      <c r="D92" s="640">
        <v>5</v>
      </c>
      <c r="E92" s="638">
        <v>1</v>
      </c>
      <c r="F92" s="638">
        <v>1</v>
      </c>
      <c r="G92" s="638">
        <v>6</v>
      </c>
      <c r="H92" s="575">
        <v>13</v>
      </c>
    </row>
    <row r="93" spans="1:8" ht="17.25" customHeight="1" thickBot="1">
      <c r="A93" s="647">
        <v>99</v>
      </c>
      <c r="B93" s="636" t="s">
        <v>330</v>
      </c>
      <c r="C93" s="641">
        <v>7</v>
      </c>
      <c r="D93" s="642">
        <v>23</v>
      </c>
      <c r="E93" s="643">
        <v>0</v>
      </c>
      <c r="F93" s="643">
        <v>0</v>
      </c>
      <c r="G93" s="643">
        <v>10</v>
      </c>
      <c r="H93" s="648">
        <v>48</v>
      </c>
    </row>
    <row r="94" spans="1:8" ht="27" customHeight="1" thickBot="1">
      <c r="A94" s="1138" t="s">
        <v>144</v>
      </c>
      <c r="B94" s="1139"/>
      <c r="C94" s="649">
        <v>24944</v>
      </c>
      <c r="D94" s="649">
        <v>189674</v>
      </c>
      <c r="E94" s="649">
        <v>21943</v>
      </c>
      <c r="F94" s="649">
        <v>166348</v>
      </c>
      <c r="G94" s="649">
        <v>37945</v>
      </c>
      <c r="H94" s="650">
        <v>248180</v>
      </c>
    </row>
    <row r="95" spans="1:8" ht="13.5" thickTop="1">
      <c r="A95" s="1154"/>
      <c r="B95" s="1154"/>
      <c r="C95" s="1154"/>
      <c r="D95" s="1154"/>
      <c r="E95" s="1154"/>
      <c r="F95" s="1154"/>
      <c r="G95" s="1154"/>
      <c r="H95" s="1154"/>
    </row>
    <row r="96" spans="1:8" ht="15.75" customHeight="1">
      <c r="A96" s="1122" t="s">
        <v>358</v>
      </c>
      <c r="B96" s="1123"/>
      <c r="C96" s="1123"/>
      <c r="D96" s="1123"/>
      <c r="E96" s="1123"/>
      <c r="F96" s="1123"/>
      <c r="G96" s="1123"/>
      <c r="H96" s="1123"/>
    </row>
    <row r="97" spans="1:8" ht="12.75" customHeight="1">
      <c r="A97" s="1122" t="s">
        <v>356</v>
      </c>
      <c r="B97" s="1123"/>
      <c r="C97" s="1123"/>
      <c r="D97" s="1123"/>
      <c r="E97" s="1123"/>
      <c r="F97" s="1123"/>
      <c r="G97" s="1123"/>
      <c r="H97" s="1123"/>
    </row>
    <row r="98" spans="1:8" ht="12.75" customHeight="1">
      <c r="A98" s="1132" t="s">
        <v>353</v>
      </c>
      <c r="B98" s="1123"/>
      <c r="C98" s="1123"/>
      <c r="D98" s="1123"/>
      <c r="E98" s="1123"/>
      <c r="F98" s="1123"/>
      <c r="G98" s="1123"/>
      <c r="H98" s="1123"/>
    </row>
    <row r="101" spans="2:8" s="45" customFormat="1" ht="21" customHeight="1">
      <c r="B101" s="46"/>
      <c r="C101" s="1008" t="s">
        <v>36</v>
      </c>
      <c r="D101" s="1008"/>
      <c r="E101" s="55"/>
      <c r="F101" s="123"/>
      <c r="G101" s="55"/>
      <c r="H101" s="55"/>
    </row>
  </sheetData>
  <sheetProtection/>
  <mergeCells count="13">
    <mergeCell ref="A94:B94"/>
    <mergeCell ref="A96:H96"/>
    <mergeCell ref="A95:H95"/>
    <mergeCell ref="A97:H97"/>
    <mergeCell ref="A98:H98"/>
    <mergeCell ref="C101:D101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3" t="s">
        <v>3</v>
      </c>
      <c r="B1" s="108"/>
      <c r="C1" s="108"/>
      <c r="D1" s="108"/>
      <c r="E1" s="144"/>
      <c r="F1" s="101"/>
      <c r="G1" s="101"/>
      <c r="H1" s="842" t="s">
        <v>4</v>
      </c>
    </row>
    <row r="2" spans="1:8" ht="27" customHeight="1" thickBot="1" thickTop="1">
      <c r="A2" s="1278" t="s">
        <v>536</v>
      </c>
      <c r="B2" s="1279"/>
      <c r="C2" s="1279"/>
      <c r="D2" s="1279"/>
      <c r="E2" s="1279"/>
      <c r="F2" s="1279"/>
      <c r="G2" s="1279"/>
      <c r="H2" s="1280"/>
    </row>
    <row r="3" spans="1:17" ht="39.75" customHeight="1">
      <c r="A3" s="1275" t="s">
        <v>370</v>
      </c>
      <c r="B3" s="1276"/>
      <c r="C3" s="1276"/>
      <c r="D3" s="1276"/>
      <c r="E3" s="1276"/>
      <c r="F3" s="1276"/>
      <c r="G3" s="1276"/>
      <c r="H3" s="1277"/>
      <c r="I3" s="330"/>
      <c r="J3" s="330"/>
      <c r="K3" s="330"/>
      <c r="L3" s="330"/>
      <c r="M3" s="330"/>
      <c r="N3" s="330"/>
      <c r="O3" s="330"/>
      <c r="P3" s="330"/>
      <c r="Q3" s="330"/>
    </row>
    <row r="4" spans="1:8" ht="36" customHeight="1">
      <c r="A4" s="1126" t="s">
        <v>147</v>
      </c>
      <c r="B4" s="1127" t="s">
        <v>148</v>
      </c>
      <c r="C4" s="1128" t="s">
        <v>28</v>
      </c>
      <c r="D4" s="1129"/>
      <c r="E4" s="1128" t="s">
        <v>170</v>
      </c>
      <c r="F4" s="1129"/>
      <c r="G4" s="1128" t="s">
        <v>171</v>
      </c>
      <c r="H4" s="1130"/>
    </row>
    <row r="5" spans="1:8" ht="34.5" customHeight="1" thickBot="1">
      <c r="A5" s="1136"/>
      <c r="B5" s="1137"/>
      <c r="C5" s="566" t="s">
        <v>149</v>
      </c>
      <c r="D5" s="566" t="s">
        <v>150</v>
      </c>
      <c r="E5" s="566" t="s">
        <v>149</v>
      </c>
      <c r="F5" s="566" t="s">
        <v>150</v>
      </c>
      <c r="G5" s="566" t="s">
        <v>149</v>
      </c>
      <c r="H5" s="567" t="s">
        <v>150</v>
      </c>
    </row>
    <row r="6" spans="1:8" ht="17.25" customHeight="1">
      <c r="A6" s="644" t="s">
        <v>53</v>
      </c>
      <c r="B6" s="633" t="s">
        <v>243</v>
      </c>
      <c r="C6" s="568">
        <v>216</v>
      </c>
      <c r="D6" s="637">
        <v>1315</v>
      </c>
      <c r="E6" s="637">
        <v>227</v>
      </c>
      <c r="F6" s="637">
        <v>1778</v>
      </c>
      <c r="G6" s="637">
        <v>577</v>
      </c>
      <c r="H6" s="574">
        <v>3430</v>
      </c>
    </row>
    <row r="7" spans="1:8" ht="17.25" customHeight="1">
      <c r="A7" s="645" t="s">
        <v>55</v>
      </c>
      <c r="B7" s="634" t="s">
        <v>244</v>
      </c>
      <c r="C7" s="570">
        <v>16</v>
      </c>
      <c r="D7" s="638">
        <v>151</v>
      </c>
      <c r="E7" s="638">
        <v>32</v>
      </c>
      <c r="F7" s="638">
        <v>867</v>
      </c>
      <c r="G7" s="638">
        <v>26</v>
      </c>
      <c r="H7" s="575">
        <v>806</v>
      </c>
    </row>
    <row r="8" spans="1:8" ht="17.25" customHeight="1">
      <c r="A8" s="645" t="s">
        <v>57</v>
      </c>
      <c r="B8" s="634" t="s">
        <v>245</v>
      </c>
      <c r="C8" s="570">
        <v>40</v>
      </c>
      <c r="D8" s="638">
        <v>363</v>
      </c>
      <c r="E8" s="638">
        <v>29</v>
      </c>
      <c r="F8" s="638">
        <v>194</v>
      </c>
      <c r="G8" s="638">
        <v>7</v>
      </c>
      <c r="H8" s="575">
        <v>35</v>
      </c>
    </row>
    <row r="9" spans="1:8" ht="17.25" customHeight="1">
      <c r="A9" s="646" t="s">
        <v>61</v>
      </c>
      <c r="B9" s="634" t="s">
        <v>246</v>
      </c>
      <c r="C9" s="570">
        <v>0</v>
      </c>
      <c r="D9" s="638">
        <v>0</v>
      </c>
      <c r="E9" s="638">
        <v>30</v>
      </c>
      <c r="F9" s="638">
        <v>660</v>
      </c>
      <c r="G9" s="638">
        <v>4</v>
      </c>
      <c r="H9" s="575">
        <v>55</v>
      </c>
    </row>
    <row r="10" spans="1:8" ht="17.25" customHeight="1">
      <c r="A10" s="646" t="s">
        <v>63</v>
      </c>
      <c r="B10" s="634" t="s">
        <v>247</v>
      </c>
      <c r="C10" s="570">
        <v>1</v>
      </c>
      <c r="D10" s="638">
        <v>9</v>
      </c>
      <c r="E10" s="638">
        <v>0</v>
      </c>
      <c r="F10" s="638">
        <v>0</v>
      </c>
      <c r="G10" s="638">
        <v>0</v>
      </c>
      <c r="H10" s="575">
        <v>0</v>
      </c>
    </row>
    <row r="11" spans="1:8" ht="17.25" customHeight="1">
      <c r="A11" s="646" t="s">
        <v>65</v>
      </c>
      <c r="B11" s="634" t="s">
        <v>248</v>
      </c>
      <c r="C11" s="570">
        <v>99</v>
      </c>
      <c r="D11" s="638">
        <v>1795</v>
      </c>
      <c r="E11" s="638">
        <v>50</v>
      </c>
      <c r="F11" s="638">
        <v>941</v>
      </c>
      <c r="G11" s="638">
        <v>13</v>
      </c>
      <c r="H11" s="575">
        <v>127</v>
      </c>
    </row>
    <row r="12" spans="1:8" ht="17.25" customHeight="1">
      <c r="A12" s="646" t="s">
        <v>67</v>
      </c>
      <c r="B12" s="634" t="s">
        <v>249</v>
      </c>
      <c r="C12" s="570">
        <v>93</v>
      </c>
      <c r="D12" s="638">
        <v>979</v>
      </c>
      <c r="E12" s="638">
        <v>119</v>
      </c>
      <c r="F12" s="638">
        <v>1956</v>
      </c>
      <c r="G12" s="638">
        <v>146</v>
      </c>
      <c r="H12" s="575">
        <v>1396</v>
      </c>
    </row>
    <row r="13" spans="1:8" ht="17.25" customHeight="1">
      <c r="A13" s="646" t="s">
        <v>69</v>
      </c>
      <c r="B13" s="634" t="s">
        <v>250</v>
      </c>
      <c r="C13" s="570">
        <v>13</v>
      </c>
      <c r="D13" s="638">
        <v>91</v>
      </c>
      <c r="E13" s="638">
        <v>3</v>
      </c>
      <c r="F13" s="638">
        <v>10</v>
      </c>
      <c r="G13" s="638">
        <v>3</v>
      </c>
      <c r="H13" s="575">
        <v>23</v>
      </c>
    </row>
    <row r="14" spans="1:8" ht="17.25" customHeight="1">
      <c r="A14" s="646">
        <v>10</v>
      </c>
      <c r="B14" s="634" t="s">
        <v>251</v>
      </c>
      <c r="C14" s="570">
        <v>653</v>
      </c>
      <c r="D14" s="638">
        <v>6446</v>
      </c>
      <c r="E14" s="638">
        <v>476</v>
      </c>
      <c r="F14" s="638">
        <v>3500</v>
      </c>
      <c r="G14" s="638">
        <v>989</v>
      </c>
      <c r="H14" s="575">
        <v>14718</v>
      </c>
    </row>
    <row r="15" spans="1:8" ht="17.25" customHeight="1">
      <c r="A15" s="646">
        <v>11</v>
      </c>
      <c r="B15" s="634" t="s">
        <v>252</v>
      </c>
      <c r="C15" s="570">
        <v>3</v>
      </c>
      <c r="D15" s="638">
        <v>3</v>
      </c>
      <c r="E15" s="638">
        <v>22</v>
      </c>
      <c r="F15" s="638">
        <v>194</v>
      </c>
      <c r="G15" s="638">
        <v>7</v>
      </c>
      <c r="H15" s="575">
        <v>153</v>
      </c>
    </row>
    <row r="16" spans="1:8" ht="17.25" customHeight="1">
      <c r="A16" s="646">
        <v>12</v>
      </c>
      <c r="B16" s="634" t="s">
        <v>253</v>
      </c>
      <c r="C16" s="570">
        <v>0</v>
      </c>
      <c r="D16" s="638">
        <v>0</v>
      </c>
      <c r="E16" s="638">
        <v>0</v>
      </c>
      <c r="F16" s="638">
        <v>0</v>
      </c>
      <c r="G16" s="638">
        <v>0</v>
      </c>
      <c r="H16" s="575">
        <v>0</v>
      </c>
    </row>
    <row r="17" spans="1:8" ht="17.25" customHeight="1">
      <c r="A17" s="646">
        <v>13</v>
      </c>
      <c r="B17" s="634" t="s">
        <v>254</v>
      </c>
      <c r="C17" s="570">
        <v>206</v>
      </c>
      <c r="D17" s="638">
        <v>8869</v>
      </c>
      <c r="E17" s="638">
        <v>1431</v>
      </c>
      <c r="F17" s="638">
        <v>38118</v>
      </c>
      <c r="G17" s="638">
        <v>105</v>
      </c>
      <c r="H17" s="575">
        <v>1595</v>
      </c>
    </row>
    <row r="18" spans="1:8" ht="17.25" customHeight="1">
      <c r="A18" s="646">
        <v>14</v>
      </c>
      <c r="B18" s="635" t="s">
        <v>255</v>
      </c>
      <c r="C18" s="570">
        <v>127</v>
      </c>
      <c r="D18" s="638">
        <v>992</v>
      </c>
      <c r="E18" s="638">
        <v>266</v>
      </c>
      <c r="F18" s="638">
        <v>8772</v>
      </c>
      <c r="G18" s="638">
        <v>266</v>
      </c>
      <c r="H18" s="575">
        <v>2450</v>
      </c>
    </row>
    <row r="19" spans="1:8" ht="17.25" customHeight="1">
      <c r="A19" s="646">
        <v>15</v>
      </c>
      <c r="B19" s="634" t="s">
        <v>256</v>
      </c>
      <c r="C19" s="570">
        <v>30</v>
      </c>
      <c r="D19" s="638">
        <v>305</v>
      </c>
      <c r="E19" s="638">
        <v>42</v>
      </c>
      <c r="F19" s="638">
        <v>242</v>
      </c>
      <c r="G19" s="638">
        <v>278</v>
      </c>
      <c r="H19" s="575">
        <v>2451</v>
      </c>
    </row>
    <row r="20" spans="1:8" ht="17.25" customHeight="1">
      <c r="A20" s="646">
        <v>16</v>
      </c>
      <c r="B20" s="634" t="s">
        <v>257</v>
      </c>
      <c r="C20" s="570">
        <v>120</v>
      </c>
      <c r="D20" s="638">
        <v>1094</v>
      </c>
      <c r="E20" s="638">
        <v>266</v>
      </c>
      <c r="F20" s="638">
        <v>1141</v>
      </c>
      <c r="G20" s="638">
        <v>283</v>
      </c>
      <c r="H20" s="575">
        <v>1448</v>
      </c>
    </row>
    <row r="21" spans="1:8" ht="17.25" customHeight="1">
      <c r="A21" s="646">
        <v>17</v>
      </c>
      <c r="B21" s="634" t="s">
        <v>258</v>
      </c>
      <c r="C21" s="570">
        <v>38</v>
      </c>
      <c r="D21" s="638">
        <v>1019</v>
      </c>
      <c r="E21" s="638">
        <v>22</v>
      </c>
      <c r="F21" s="638">
        <v>969</v>
      </c>
      <c r="G21" s="638">
        <v>42</v>
      </c>
      <c r="H21" s="575">
        <v>671</v>
      </c>
    </row>
    <row r="22" spans="1:8" ht="17.25" customHeight="1">
      <c r="A22" s="646">
        <v>18</v>
      </c>
      <c r="B22" s="635" t="s">
        <v>259</v>
      </c>
      <c r="C22" s="570">
        <v>102</v>
      </c>
      <c r="D22" s="638">
        <v>539</v>
      </c>
      <c r="E22" s="638">
        <v>114</v>
      </c>
      <c r="F22" s="638">
        <v>710</v>
      </c>
      <c r="G22" s="638">
        <v>217</v>
      </c>
      <c r="H22" s="575">
        <v>1536</v>
      </c>
    </row>
    <row r="23" spans="1:8" ht="17.25" customHeight="1">
      <c r="A23" s="646">
        <v>19</v>
      </c>
      <c r="B23" s="634" t="s">
        <v>260</v>
      </c>
      <c r="C23" s="570">
        <v>7</v>
      </c>
      <c r="D23" s="638">
        <v>66</v>
      </c>
      <c r="E23" s="638">
        <v>10</v>
      </c>
      <c r="F23" s="638">
        <v>61</v>
      </c>
      <c r="G23" s="638">
        <v>15</v>
      </c>
      <c r="H23" s="575">
        <v>89</v>
      </c>
    </row>
    <row r="24" spans="1:8" ht="17.25" customHeight="1">
      <c r="A24" s="646">
        <v>20</v>
      </c>
      <c r="B24" s="634" t="s">
        <v>261</v>
      </c>
      <c r="C24" s="570">
        <v>58</v>
      </c>
      <c r="D24" s="638">
        <v>741</v>
      </c>
      <c r="E24" s="638">
        <v>50</v>
      </c>
      <c r="F24" s="638">
        <v>571</v>
      </c>
      <c r="G24" s="638">
        <v>92</v>
      </c>
      <c r="H24" s="575">
        <v>707</v>
      </c>
    </row>
    <row r="25" spans="1:8" ht="17.25" customHeight="1">
      <c r="A25" s="646">
        <v>21</v>
      </c>
      <c r="B25" s="634" t="s">
        <v>262</v>
      </c>
      <c r="C25" s="570">
        <v>3</v>
      </c>
      <c r="D25" s="638">
        <v>37</v>
      </c>
      <c r="E25" s="638">
        <v>1</v>
      </c>
      <c r="F25" s="638">
        <v>2</v>
      </c>
      <c r="G25" s="638">
        <v>3</v>
      </c>
      <c r="H25" s="575">
        <v>121</v>
      </c>
    </row>
    <row r="26" spans="1:8" ht="17.25" customHeight="1">
      <c r="A26" s="646">
        <v>22</v>
      </c>
      <c r="B26" s="635" t="s">
        <v>263</v>
      </c>
      <c r="C26" s="570">
        <v>203</v>
      </c>
      <c r="D26" s="638">
        <v>2971</v>
      </c>
      <c r="E26" s="638">
        <v>152</v>
      </c>
      <c r="F26" s="638">
        <v>1499</v>
      </c>
      <c r="G26" s="638">
        <v>429</v>
      </c>
      <c r="H26" s="575">
        <v>4770</v>
      </c>
    </row>
    <row r="27" spans="1:8" ht="17.25" customHeight="1">
      <c r="A27" s="646">
        <v>23</v>
      </c>
      <c r="B27" s="635" t="s">
        <v>264</v>
      </c>
      <c r="C27" s="570">
        <v>222</v>
      </c>
      <c r="D27" s="638">
        <v>3359</v>
      </c>
      <c r="E27" s="638">
        <v>300</v>
      </c>
      <c r="F27" s="638">
        <v>8734</v>
      </c>
      <c r="G27" s="638">
        <v>338</v>
      </c>
      <c r="H27" s="575">
        <v>3807</v>
      </c>
    </row>
    <row r="28" spans="1:8" ht="17.25" customHeight="1">
      <c r="A28" s="646">
        <v>24</v>
      </c>
      <c r="B28" s="635" t="s">
        <v>265</v>
      </c>
      <c r="C28" s="570">
        <v>165</v>
      </c>
      <c r="D28" s="638">
        <v>2500</v>
      </c>
      <c r="E28" s="638">
        <v>78</v>
      </c>
      <c r="F28" s="638">
        <v>1895</v>
      </c>
      <c r="G28" s="638">
        <v>433</v>
      </c>
      <c r="H28" s="575">
        <v>6217</v>
      </c>
    </row>
    <row r="29" spans="1:8" ht="17.25" customHeight="1">
      <c r="A29" s="646">
        <v>25</v>
      </c>
      <c r="B29" s="634" t="s">
        <v>266</v>
      </c>
      <c r="C29" s="570">
        <v>794</v>
      </c>
      <c r="D29" s="638">
        <v>13065</v>
      </c>
      <c r="E29" s="638">
        <v>681</v>
      </c>
      <c r="F29" s="638">
        <v>5495</v>
      </c>
      <c r="G29" s="638">
        <v>1425</v>
      </c>
      <c r="H29" s="575">
        <v>14748</v>
      </c>
    </row>
    <row r="30" spans="1:8" ht="17.25" customHeight="1">
      <c r="A30" s="646">
        <v>26</v>
      </c>
      <c r="B30" s="634" t="s">
        <v>267</v>
      </c>
      <c r="C30" s="570">
        <v>29</v>
      </c>
      <c r="D30" s="638">
        <v>443</v>
      </c>
      <c r="E30" s="638">
        <v>33</v>
      </c>
      <c r="F30" s="638">
        <v>135</v>
      </c>
      <c r="G30" s="638">
        <v>16</v>
      </c>
      <c r="H30" s="575">
        <v>127</v>
      </c>
    </row>
    <row r="31" spans="1:8" ht="17.25" customHeight="1">
      <c r="A31" s="646">
        <v>27</v>
      </c>
      <c r="B31" s="634" t="s">
        <v>268</v>
      </c>
      <c r="C31" s="570">
        <v>121</v>
      </c>
      <c r="D31" s="638">
        <v>3715</v>
      </c>
      <c r="E31" s="638">
        <v>45</v>
      </c>
      <c r="F31" s="638">
        <v>742</v>
      </c>
      <c r="G31" s="638">
        <v>157</v>
      </c>
      <c r="H31" s="575">
        <v>1194</v>
      </c>
    </row>
    <row r="32" spans="1:8" ht="17.25" customHeight="1">
      <c r="A32" s="646">
        <v>28</v>
      </c>
      <c r="B32" s="635" t="s">
        <v>269</v>
      </c>
      <c r="C32" s="570">
        <v>200</v>
      </c>
      <c r="D32" s="638">
        <v>2486</v>
      </c>
      <c r="E32" s="638">
        <v>51</v>
      </c>
      <c r="F32" s="638">
        <v>298</v>
      </c>
      <c r="G32" s="638">
        <v>970</v>
      </c>
      <c r="H32" s="575">
        <v>10383</v>
      </c>
    </row>
    <row r="33" spans="1:8" ht="17.25" customHeight="1">
      <c r="A33" s="646">
        <v>29</v>
      </c>
      <c r="B33" s="634" t="s">
        <v>270</v>
      </c>
      <c r="C33" s="570">
        <v>19</v>
      </c>
      <c r="D33" s="638">
        <v>173</v>
      </c>
      <c r="E33" s="638">
        <v>10</v>
      </c>
      <c r="F33" s="638">
        <v>26</v>
      </c>
      <c r="G33" s="638">
        <v>406</v>
      </c>
      <c r="H33" s="575">
        <v>4306</v>
      </c>
    </row>
    <row r="34" spans="1:8" ht="17.25" customHeight="1">
      <c r="A34" s="646">
        <v>30</v>
      </c>
      <c r="B34" s="634" t="s">
        <v>271</v>
      </c>
      <c r="C34" s="570">
        <v>12</v>
      </c>
      <c r="D34" s="638">
        <v>972</v>
      </c>
      <c r="E34" s="638">
        <v>7</v>
      </c>
      <c r="F34" s="638">
        <v>55</v>
      </c>
      <c r="G34" s="638">
        <v>14</v>
      </c>
      <c r="H34" s="575">
        <v>177</v>
      </c>
    </row>
    <row r="35" spans="1:8" ht="17.25" customHeight="1">
      <c r="A35" s="646">
        <v>31</v>
      </c>
      <c r="B35" s="635" t="s">
        <v>272</v>
      </c>
      <c r="C35" s="570">
        <v>968</v>
      </c>
      <c r="D35" s="638">
        <v>21223</v>
      </c>
      <c r="E35" s="638">
        <v>249</v>
      </c>
      <c r="F35" s="638">
        <v>1242</v>
      </c>
      <c r="G35" s="638">
        <v>366</v>
      </c>
      <c r="H35" s="575">
        <v>2088</v>
      </c>
    </row>
    <row r="36" spans="1:8" ht="17.25" customHeight="1">
      <c r="A36" s="646">
        <v>32</v>
      </c>
      <c r="B36" s="634" t="s">
        <v>273</v>
      </c>
      <c r="C36" s="570">
        <v>34</v>
      </c>
      <c r="D36" s="638">
        <v>357</v>
      </c>
      <c r="E36" s="638">
        <v>39</v>
      </c>
      <c r="F36" s="638">
        <v>356</v>
      </c>
      <c r="G36" s="638">
        <v>73</v>
      </c>
      <c r="H36" s="575">
        <v>409</v>
      </c>
    </row>
    <row r="37" spans="1:8" ht="17.25" customHeight="1">
      <c r="A37" s="646">
        <v>33</v>
      </c>
      <c r="B37" s="634" t="s">
        <v>274</v>
      </c>
      <c r="C37" s="570">
        <v>377</v>
      </c>
      <c r="D37" s="638">
        <v>3178</v>
      </c>
      <c r="E37" s="638">
        <v>407</v>
      </c>
      <c r="F37" s="638">
        <v>1864</v>
      </c>
      <c r="G37" s="638">
        <v>468</v>
      </c>
      <c r="H37" s="575">
        <v>2986</v>
      </c>
    </row>
    <row r="38" spans="1:8" ht="17.25" customHeight="1">
      <c r="A38" s="646">
        <v>35</v>
      </c>
      <c r="B38" s="634" t="s">
        <v>275</v>
      </c>
      <c r="C38" s="570">
        <v>3449</v>
      </c>
      <c r="D38" s="638">
        <v>4393</v>
      </c>
      <c r="E38" s="638">
        <v>539</v>
      </c>
      <c r="F38" s="638">
        <v>1329</v>
      </c>
      <c r="G38" s="638">
        <v>1744</v>
      </c>
      <c r="H38" s="575">
        <v>3764</v>
      </c>
    </row>
    <row r="39" spans="1:8" ht="17.25" customHeight="1">
      <c r="A39" s="646">
        <v>36</v>
      </c>
      <c r="B39" s="634" t="s">
        <v>276</v>
      </c>
      <c r="C39" s="570">
        <v>12</v>
      </c>
      <c r="D39" s="638">
        <v>401</v>
      </c>
      <c r="E39" s="638">
        <v>56</v>
      </c>
      <c r="F39" s="638">
        <v>316</v>
      </c>
      <c r="G39" s="638">
        <v>64</v>
      </c>
      <c r="H39" s="575">
        <v>353</v>
      </c>
    </row>
    <row r="40" spans="1:8" ht="17.25" customHeight="1">
      <c r="A40" s="646">
        <v>37</v>
      </c>
      <c r="B40" s="634" t="s">
        <v>277</v>
      </c>
      <c r="C40" s="570">
        <v>1</v>
      </c>
      <c r="D40" s="638">
        <v>4</v>
      </c>
      <c r="E40" s="638">
        <v>1</v>
      </c>
      <c r="F40" s="638">
        <v>3</v>
      </c>
      <c r="G40" s="638">
        <v>8</v>
      </c>
      <c r="H40" s="575">
        <v>47</v>
      </c>
    </row>
    <row r="41" spans="1:8" ht="17.25" customHeight="1">
      <c r="A41" s="646">
        <v>38</v>
      </c>
      <c r="B41" s="634" t="s">
        <v>278</v>
      </c>
      <c r="C41" s="570">
        <v>72</v>
      </c>
      <c r="D41" s="638">
        <v>1072</v>
      </c>
      <c r="E41" s="638">
        <v>47</v>
      </c>
      <c r="F41" s="638">
        <v>338</v>
      </c>
      <c r="G41" s="638">
        <v>114</v>
      </c>
      <c r="H41" s="575">
        <v>1044</v>
      </c>
    </row>
    <row r="42" spans="1:8" ht="17.25" customHeight="1">
      <c r="A42" s="646">
        <v>39</v>
      </c>
      <c r="B42" s="634" t="s">
        <v>279</v>
      </c>
      <c r="C42" s="570">
        <v>3</v>
      </c>
      <c r="D42" s="638">
        <v>5</v>
      </c>
      <c r="E42" s="638">
        <v>1</v>
      </c>
      <c r="F42" s="638">
        <v>5</v>
      </c>
      <c r="G42" s="638">
        <v>2</v>
      </c>
      <c r="H42" s="575">
        <v>7</v>
      </c>
    </row>
    <row r="43" spans="1:8" ht="17.25" customHeight="1">
      <c r="A43" s="646">
        <v>41</v>
      </c>
      <c r="B43" s="634" t="s">
        <v>280</v>
      </c>
      <c r="C43" s="570">
        <v>2527</v>
      </c>
      <c r="D43" s="638">
        <v>20633</v>
      </c>
      <c r="E43" s="638">
        <v>1968</v>
      </c>
      <c r="F43" s="638">
        <v>18101</v>
      </c>
      <c r="G43" s="638">
        <v>3801</v>
      </c>
      <c r="H43" s="575">
        <v>27655</v>
      </c>
    </row>
    <row r="44" spans="1:8" ht="17.25" customHeight="1">
      <c r="A44" s="646">
        <v>42</v>
      </c>
      <c r="B44" s="634" t="s">
        <v>281</v>
      </c>
      <c r="C44" s="570">
        <v>192</v>
      </c>
      <c r="D44" s="638">
        <v>3636</v>
      </c>
      <c r="E44" s="638">
        <v>191</v>
      </c>
      <c r="F44" s="638">
        <v>3075</v>
      </c>
      <c r="G44" s="638">
        <v>504</v>
      </c>
      <c r="H44" s="575">
        <v>7804</v>
      </c>
    </row>
    <row r="45" spans="1:8" ht="17.25" customHeight="1">
      <c r="A45" s="646">
        <v>43</v>
      </c>
      <c r="B45" s="634" t="s">
        <v>282</v>
      </c>
      <c r="C45" s="570">
        <v>941</v>
      </c>
      <c r="D45" s="638">
        <v>7341</v>
      </c>
      <c r="E45" s="638">
        <v>818</v>
      </c>
      <c r="F45" s="638">
        <v>5325</v>
      </c>
      <c r="G45" s="638">
        <v>1337</v>
      </c>
      <c r="H45" s="575">
        <v>12022</v>
      </c>
    </row>
    <row r="46" spans="1:8" ht="17.25" customHeight="1">
      <c r="A46" s="646">
        <v>45</v>
      </c>
      <c r="B46" s="635" t="s">
        <v>283</v>
      </c>
      <c r="C46" s="570">
        <v>572</v>
      </c>
      <c r="D46" s="638">
        <v>1710</v>
      </c>
      <c r="E46" s="638">
        <v>407</v>
      </c>
      <c r="F46" s="638">
        <v>1287</v>
      </c>
      <c r="G46" s="638">
        <v>1141</v>
      </c>
      <c r="H46" s="575">
        <v>3928</v>
      </c>
    </row>
    <row r="47" spans="1:8" ht="17.25" customHeight="1">
      <c r="A47" s="646">
        <v>46</v>
      </c>
      <c r="B47" s="635" t="s">
        <v>284</v>
      </c>
      <c r="C47" s="570">
        <v>1337</v>
      </c>
      <c r="D47" s="638">
        <v>6410</v>
      </c>
      <c r="E47" s="638">
        <v>916</v>
      </c>
      <c r="F47" s="638">
        <v>5168</v>
      </c>
      <c r="G47" s="638">
        <v>2223</v>
      </c>
      <c r="H47" s="575">
        <v>10335</v>
      </c>
    </row>
    <row r="48" spans="1:8" ht="17.25" customHeight="1">
      <c r="A48" s="646">
        <v>47</v>
      </c>
      <c r="B48" s="635" t="s">
        <v>285</v>
      </c>
      <c r="C48" s="570">
        <v>4187</v>
      </c>
      <c r="D48" s="638">
        <v>18509</v>
      </c>
      <c r="E48" s="638">
        <v>3359</v>
      </c>
      <c r="F48" s="638">
        <v>12731</v>
      </c>
      <c r="G48" s="638">
        <v>6840</v>
      </c>
      <c r="H48" s="575">
        <v>24828</v>
      </c>
    </row>
    <row r="49" spans="1:8" ht="17.25" customHeight="1">
      <c r="A49" s="646">
        <v>49</v>
      </c>
      <c r="B49" s="635" t="s">
        <v>286</v>
      </c>
      <c r="C49" s="570">
        <v>2197</v>
      </c>
      <c r="D49" s="638">
        <v>9685</v>
      </c>
      <c r="E49" s="638">
        <v>3010</v>
      </c>
      <c r="F49" s="638">
        <v>13472</v>
      </c>
      <c r="G49" s="638">
        <v>4211</v>
      </c>
      <c r="H49" s="575">
        <v>15059</v>
      </c>
    </row>
    <row r="50" spans="1:8" ht="17.25" customHeight="1">
      <c r="A50" s="646">
        <v>50</v>
      </c>
      <c r="B50" s="635" t="s">
        <v>287</v>
      </c>
      <c r="C50" s="570">
        <v>1</v>
      </c>
      <c r="D50" s="638">
        <v>15</v>
      </c>
      <c r="E50" s="638">
        <v>0</v>
      </c>
      <c r="F50" s="638">
        <v>0</v>
      </c>
      <c r="G50" s="638">
        <v>0</v>
      </c>
      <c r="H50" s="575">
        <v>0</v>
      </c>
    </row>
    <row r="51" spans="1:8" ht="17.25" customHeight="1">
      <c r="A51" s="646">
        <v>51</v>
      </c>
      <c r="B51" s="635" t="s">
        <v>288</v>
      </c>
      <c r="C51" s="570">
        <v>2</v>
      </c>
      <c r="D51" s="638">
        <v>33</v>
      </c>
      <c r="E51" s="638">
        <v>0</v>
      </c>
      <c r="F51" s="638">
        <v>0</v>
      </c>
      <c r="G51" s="638">
        <v>1</v>
      </c>
      <c r="H51" s="575">
        <v>1</v>
      </c>
    </row>
    <row r="52" spans="1:8" ht="17.25" customHeight="1">
      <c r="A52" s="646">
        <v>52</v>
      </c>
      <c r="B52" s="635" t="s">
        <v>289</v>
      </c>
      <c r="C52" s="570">
        <v>167</v>
      </c>
      <c r="D52" s="638">
        <v>1732</v>
      </c>
      <c r="E52" s="638">
        <v>303</v>
      </c>
      <c r="F52" s="638">
        <v>1286</v>
      </c>
      <c r="G52" s="638">
        <v>409</v>
      </c>
      <c r="H52" s="575">
        <v>3872</v>
      </c>
    </row>
    <row r="53" spans="1:8" ht="17.25" customHeight="1">
      <c r="A53" s="646">
        <v>53</v>
      </c>
      <c r="B53" s="635" t="s">
        <v>290</v>
      </c>
      <c r="C53" s="570">
        <v>24</v>
      </c>
      <c r="D53" s="638">
        <v>182</v>
      </c>
      <c r="E53" s="638">
        <v>46</v>
      </c>
      <c r="F53" s="638">
        <v>321</v>
      </c>
      <c r="G53" s="638">
        <v>43</v>
      </c>
      <c r="H53" s="575">
        <v>428</v>
      </c>
    </row>
    <row r="54" spans="1:8" ht="17.25" customHeight="1">
      <c r="A54" s="646">
        <v>55</v>
      </c>
      <c r="B54" s="635" t="s">
        <v>291</v>
      </c>
      <c r="C54" s="570">
        <v>74</v>
      </c>
      <c r="D54" s="638">
        <v>861</v>
      </c>
      <c r="E54" s="638">
        <v>236</v>
      </c>
      <c r="F54" s="638">
        <v>2220</v>
      </c>
      <c r="G54" s="638">
        <v>286</v>
      </c>
      <c r="H54" s="575">
        <v>2471</v>
      </c>
    </row>
    <row r="55" spans="1:8" ht="17.25" customHeight="1">
      <c r="A55" s="646">
        <v>56</v>
      </c>
      <c r="B55" s="635" t="s">
        <v>292</v>
      </c>
      <c r="C55" s="570">
        <v>814</v>
      </c>
      <c r="D55" s="638">
        <v>4982</v>
      </c>
      <c r="E55" s="638">
        <v>1218</v>
      </c>
      <c r="F55" s="638">
        <v>4761</v>
      </c>
      <c r="G55" s="638">
        <v>1634</v>
      </c>
      <c r="H55" s="575">
        <v>6833</v>
      </c>
    </row>
    <row r="56" spans="1:8" ht="17.25" customHeight="1">
      <c r="A56" s="646">
        <v>58</v>
      </c>
      <c r="B56" s="635" t="s">
        <v>293</v>
      </c>
      <c r="C56" s="639">
        <v>16</v>
      </c>
      <c r="D56" s="640">
        <v>63</v>
      </c>
      <c r="E56" s="638">
        <v>4</v>
      </c>
      <c r="F56" s="638">
        <v>10</v>
      </c>
      <c r="G56" s="638">
        <v>27</v>
      </c>
      <c r="H56" s="575">
        <v>169</v>
      </c>
    </row>
    <row r="57" spans="1:8" ht="17.25" customHeight="1">
      <c r="A57" s="646">
        <v>59</v>
      </c>
      <c r="B57" s="635" t="s">
        <v>294</v>
      </c>
      <c r="C57" s="639">
        <v>6</v>
      </c>
      <c r="D57" s="640">
        <v>76</v>
      </c>
      <c r="E57" s="638">
        <v>3</v>
      </c>
      <c r="F57" s="638">
        <v>32</v>
      </c>
      <c r="G57" s="638">
        <v>9</v>
      </c>
      <c r="H57" s="575">
        <v>65</v>
      </c>
    </row>
    <row r="58" spans="1:8" ht="17.25" customHeight="1">
      <c r="A58" s="646">
        <v>60</v>
      </c>
      <c r="B58" s="635" t="s">
        <v>295</v>
      </c>
      <c r="C58" s="639">
        <v>15</v>
      </c>
      <c r="D58" s="640">
        <v>71</v>
      </c>
      <c r="E58" s="638">
        <v>11</v>
      </c>
      <c r="F58" s="638">
        <v>62</v>
      </c>
      <c r="G58" s="638">
        <v>12</v>
      </c>
      <c r="H58" s="575">
        <v>136</v>
      </c>
    </row>
    <row r="59" spans="1:8" ht="17.25" customHeight="1">
      <c r="A59" s="646">
        <v>61</v>
      </c>
      <c r="B59" s="635" t="s">
        <v>296</v>
      </c>
      <c r="C59" s="639">
        <v>45</v>
      </c>
      <c r="D59" s="640">
        <v>281</v>
      </c>
      <c r="E59" s="638">
        <v>56</v>
      </c>
      <c r="F59" s="638">
        <v>170</v>
      </c>
      <c r="G59" s="638">
        <v>45</v>
      </c>
      <c r="H59" s="575">
        <v>232</v>
      </c>
    </row>
    <row r="60" spans="1:8" ht="17.25" customHeight="1">
      <c r="A60" s="646">
        <v>62</v>
      </c>
      <c r="B60" s="635" t="s">
        <v>297</v>
      </c>
      <c r="C60" s="639">
        <v>68</v>
      </c>
      <c r="D60" s="640">
        <v>322</v>
      </c>
      <c r="E60" s="638">
        <v>29</v>
      </c>
      <c r="F60" s="638">
        <v>69</v>
      </c>
      <c r="G60" s="638">
        <v>80</v>
      </c>
      <c r="H60" s="575">
        <v>278</v>
      </c>
    </row>
    <row r="61" spans="1:8" ht="17.25" customHeight="1">
      <c r="A61" s="646">
        <v>63</v>
      </c>
      <c r="B61" s="635" t="s">
        <v>298</v>
      </c>
      <c r="C61" s="639">
        <v>14</v>
      </c>
      <c r="D61" s="640">
        <v>1157</v>
      </c>
      <c r="E61" s="638">
        <v>25</v>
      </c>
      <c r="F61" s="638">
        <v>926</v>
      </c>
      <c r="G61" s="638">
        <v>43</v>
      </c>
      <c r="H61" s="575">
        <v>1361</v>
      </c>
    </row>
    <row r="62" spans="1:8" ht="17.25" customHeight="1">
      <c r="A62" s="646">
        <v>64</v>
      </c>
      <c r="B62" s="635" t="s">
        <v>299</v>
      </c>
      <c r="C62" s="639">
        <v>99</v>
      </c>
      <c r="D62" s="640">
        <v>1053</v>
      </c>
      <c r="E62" s="638">
        <v>110</v>
      </c>
      <c r="F62" s="638">
        <v>675</v>
      </c>
      <c r="G62" s="638">
        <v>197</v>
      </c>
      <c r="H62" s="575">
        <v>1352</v>
      </c>
    </row>
    <row r="63" spans="1:8" ht="17.25" customHeight="1">
      <c r="A63" s="646">
        <v>65</v>
      </c>
      <c r="B63" s="635" t="s">
        <v>300</v>
      </c>
      <c r="C63" s="639">
        <v>112</v>
      </c>
      <c r="D63" s="640">
        <v>510</v>
      </c>
      <c r="E63" s="638">
        <v>24</v>
      </c>
      <c r="F63" s="638">
        <v>114</v>
      </c>
      <c r="G63" s="638">
        <v>98</v>
      </c>
      <c r="H63" s="575">
        <v>351</v>
      </c>
    </row>
    <row r="64" spans="1:8" ht="17.25" customHeight="1">
      <c r="A64" s="646">
        <v>66</v>
      </c>
      <c r="B64" s="635" t="s">
        <v>301</v>
      </c>
      <c r="C64" s="639">
        <v>117</v>
      </c>
      <c r="D64" s="640">
        <v>358</v>
      </c>
      <c r="E64" s="638">
        <v>182</v>
      </c>
      <c r="F64" s="638">
        <v>527</v>
      </c>
      <c r="G64" s="638">
        <v>185</v>
      </c>
      <c r="H64" s="575">
        <v>502</v>
      </c>
    </row>
    <row r="65" spans="1:8" ht="17.25" customHeight="1">
      <c r="A65" s="646">
        <v>68</v>
      </c>
      <c r="B65" s="635" t="s">
        <v>302</v>
      </c>
      <c r="C65" s="639">
        <v>121</v>
      </c>
      <c r="D65" s="640">
        <v>283</v>
      </c>
      <c r="E65" s="638">
        <v>140</v>
      </c>
      <c r="F65" s="638">
        <v>279</v>
      </c>
      <c r="G65" s="638">
        <v>138</v>
      </c>
      <c r="H65" s="575">
        <v>364</v>
      </c>
    </row>
    <row r="66" spans="1:8" ht="17.25" customHeight="1">
      <c r="A66" s="646">
        <v>69</v>
      </c>
      <c r="B66" s="635" t="s">
        <v>303</v>
      </c>
      <c r="C66" s="639">
        <v>633</v>
      </c>
      <c r="D66" s="640">
        <v>1998</v>
      </c>
      <c r="E66" s="638">
        <v>657</v>
      </c>
      <c r="F66" s="638">
        <v>1630</v>
      </c>
      <c r="G66" s="638">
        <v>1010</v>
      </c>
      <c r="H66" s="575">
        <v>2809</v>
      </c>
    </row>
    <row r="67" spans="1:8" ht="17.25" customHeight="1">
      <c r="A67" s="646">
        <v>70</v>
      </c>
      <c r="B67" s="635" t="s">
        <v>304</v>
      </c>
      <c r="C67" s="639">
        <v>412</v>
      </c>
      <c r="D67" s="640">
        <v>2469</v>
      </c>
      <c r="E67" s="638">
        <v>318</v>
      </c>
      <c r="F67" s="638">
        <v>1740</v>
      </c>
      <c r="G67" s="638">
        <v>419</v>
      </c>
      <c r="H67" s="575">
        <v>2818</v>
      </c>
    </row>
    <row r="68" spans="1:8" ht="17.25" customHeight="1">
      <c r="A68" s="646">
        <v>71</v>
      </c>
      <c r="B68" s="635" t="s">
        <v>305</v>
      </c>
      <c r="C68" s="639">
        <v>325</v>
      </c>
      <c r="D68" s="640">
        <v>1824</v>
      </c>
      <c r="E68" s="638">
        <v>345</v>
      </c>
      <c r="F68" s="638">
        <v>1423</v>
      </c>
      <c r="G68" s="638">
        <v>425</v>
      </c>
      <c r="H68" s="575">
        <v>2741</v>
      </c>
    </row>
    <row r="69" spans="1:8" ht="17.25" customHeight="1">
      <c r="A69" s="646">
        <v>72</v>
      </c>
      <c r="B69" s="635" t="s">
        <v>306</v>
      </c>
      <c r="C69" s="639">
        <v>23</v>
      </c>
      <c r="D69" s="640">
        <v>122</v>
      </c>
      <c r="E69" s="638">
        <v>13</v>
      </c>
      <c r="F69" s="638">
        <v>37</v>
      </c>
      <c r="G69" s="638">
        <v>10</v>
      </c>
      <c r="H69" s="575">
        <v>76</v>
      </c>
    </row>
    <row r="70" spans="1:8" ht="17.25" customHeight="1">
      <c r="A70" s="646">
        <v>73</v>
      </c>
      <c r="B70" s="635" t="s">
        <v>307</v>
      </c>
      <c r="C70" s="639">
        <v>106</v>
      </c>
      <c r="D70" s="640">
        <v>611</v>
      </c>
      <c r="E70" s="638">
        <v>26</v>
      </c>
      <c r="F70" s="638">
        <v>183</v>
      </c>
      <c r="G70" s="638">
        <v>117</v>
      </c>
      <c r="H70" s="575">
        <v>656</v>
      </c>
    </row>
    <row r="71" spans="1:8" ht="17.25" customHeight="1">
      <c r="A71" s="646">
        <v>74</v>
      </c>
      <c r="B71" s="635" t="s">
        <v>308</v>
      </c>
      <c r="C71" s="639">
        <v>58</v>
      </c>
      <c r="D71" s="640">
        <v>189</v>
      </c>
      <c r="E71" s="638">
        <v>66</v>
      </c>
      <c r="F71" s="638">
        <v>191</v>
      </c>
      <c r="G71" s="638">
        <v>88</v>
      </c>
      <c r="H71" s="575">
        <v>301</v>
      </c>
    </row>
    <row r="72" spans="1:8" ht="17.25" customHeight="1">
      <c r="A72" s="646">
        <v>75</v>
      </c>
      <c r="B72" s="635" t="s">
        <v>309</v>
      </c>
      <c r="C72" s="639">
        <v>20</v>
      </c>
      <c r="D72" s="640">
        <v>45</v>
      </c>
      <c r="E72" s="638">
        <v>43</v>
      </c>
      <c r="F72" s="638">
        <v>72</v>
      </c>
      <c r="G72" s="638">
        <v>73</v>
      </c>
      <c r="H72" s="575">
        <v>174</v>
      </c>
    </row>
    <row r="73" spans="1:8" ht="17.25" customHeight="1">
      <c r="A73" s="646">
        <v>77</v>
      </c>
      <c r="B73" s="635" t="s">
        <v>310</v>
      </c>
      <c r="C73" s="639">
        <v>87</v>
      </c>
      <c r="D73" s="640">
        <v>319</v>
      </c>
      <c r="E73" s="638">
        <v>59</v>
      </c>
      <c r="F73" s="638">
        <v>299</v>
      </c>
      <c r="G73" s="638">
        <v>162</v>
      </c>
      <c r="H73" s="575">
        <v>840</v>
      </c>
    </row>
    <row r="74" spans="1:8" ht="17.25" customHeight="1">
      <c r="A74" s="646">
        <v>78</v>
      </c>
      <c r="B74" s="635" t="s">
        <v>311</v>
      </c>
      <c r="C74" s="639">
        <v>2</v>
      </c>
      <c r="D74" s="640">
        <v>6</v>
      </c>
      <c r="E74" s="638">
        <v>1</v>
      </c>
      <c r="F74" s="638">
        <v>2</v>
      </c>
      <c r="G74" s="638">
        <v>6</v>
      </c>
      <c r="H74" s="575">
        <v>88</v>
      </c>
    </row>
    <row r="75" spans="1:8" ht="17.25" customHeight="1">
      <c r="A75" s="646">
        <v>79</v>
      </c>
      <c r="B75" s="635" t="s">
        <v>312</v>
      </c>
      <c r="C75" s="639">
        <v>37</v>
      </c>
      <c r="D75" s="640">
        <v>568</v>
      </c>
      <c r="E75" s="638">
        <v>45</v>
      </c>
      <c r="F75" s="638">
        <v>281</v>
      </c>
      <c r="G75" s="638">
        <v>80</v>
      </c>
      <c r="H75" s="575">
        <v>434</v>
      </c>
    </row>
    <row r="76" spans="1:8" ht="17.25" customHeight="1">
      <c r="A76" s="646">
        <v>80</v>
      </c>
      <c r="B76" s="635" t="s">
        <v>313</v>
      </c>
      <c r="C76" s="639">
        <v>235</v>
      </c>
      <c r="D76" s="640">
        <v>3178</v>
      </c>
      <c r="E76" s="638">
        <v>192</v>
      </c>
      <c r="F76" s="638">
        <v>2211</v>
      </c>
      <c r="G76" s="638">
        <v>343</v>
      </c>
      <c r="H76" s="575">
        <v>4115</v>
      </c>
    </row>
    <row r="77" spans="1:8" ht="17.25" customHeight="1">
      <c r="A77" s="646">
        <v>81</v>
      </c>
      <c r="B77" s="635" t="s">
        <v>314</v>
      </c>
      <c r="C77" s="639">
        <v>174</v>
      </c>
      <c r="D77" s="640">
        <v>1651</v>
      </c>
      <c r="E77" s="638">
        <v>99</v>
      </c>
      <c r="F77" s="638">
        <v>212</v>
      </c>
      <c r="G77" s="638">
        <v>678</v>
      </c>
      <c r="H77" s="575">
        <v>4961</v>
      </c>
    </row>
    <row r="78" spans="1:8" ht="17.25" customHeight="1">
      <c r="A78" s="646">
        <v>82</v>
      </c>
      <c r="B78" s="635" t="s">
        <v>315</v>
      </c>
      <c r="C78" s="639">
        <v>579</v>
      </c>
      <c r="D78" s="640">
        <v>2761</v>
      </c>
      <c r="E78" s="638">
        <v>148</v>
      </c>
      <c r="F78" s="638">
        <v>773</v>
      </c>
      <c r="G78" s="638">
        <v>609</v>
      </c>
      <c r="H78" s="575">
        <v>3157</v>
      </c>
    </row>
    <row r="79" spans="1:8" ht="17.25" customHeight="1">
      <c r="A79" s="646">
        <v>84</v>
      </c>
      <c r="B79" s="635" t="s">
        <v>316</v>
      </c>
      <c r="C79" s="639">
        <v>3</v>
      </c>
      <c r="D79" s="640">
        <v>70</v>
      </c>
      <c r="E79" s="638">
        <v>2</v>
      </c>
      <c r="F79" s="638">
        <v>103</v>
      </c>
      <c r="G79" s="638">
        <v>10</v>
      </c>
      <c r="H79" s="575">
        <v>297</v>
      </c>
    </row>
    <row r="80" spans="1:8" ht="17.25" customHeight="1">
      <c r="A80" s="646">
        <v>85</v>
      </c>
      <c r="B80" s="635" t="s">
        <v>317</v>
      </c>
      <c r="C80" s="639">
        <v>361</v>
      </c>
      <c r="D80" s="640">
        <v>5925</v>
      </c>
      <c r="E80" s="638">
        <v>401</v>
      </c>
      <c r="F80" s="638">
        <v>4464</v>
      </c>
      <c r="G80" s="638">
        <v>575</v>
      </c>
      <c r="H80" s="575">
        <v>13076</v>
      </c>
    </row>
    <row r="81" spans="1:8" ht="17.25" customHeight="1">
      <c r="A81" s="646">
        <v>86</v>
      </c>
      <c r="B81" s="635" t="s">
        <v>318</v>
      </c>
      <c r="C81" s="639">
        <v>244</v>
      </c>
      <c r="D81" s="640">
        <v>4208</v>
      </c>
      <c r="E81" s="638">
        <v>311</v>
      </c>
      <c r="F81" s="638">
        <v>2369</v>
      </c>
      <c r="G81" s="638">
        <v>351</v>
      </c>
      <c r="H81" s="575">
        <v>5594</v>
      </c>
    </row>
    <row r="82" spans="1:8" ht="17.25" customHeight="1">
      <c r="A82" s="646">
        <v>87</v>
      </c>
      <c r="B82" s="635" t="s">
        <v>319</v>
      </c>
      <c r="C82" s="639">
        <v>14</v>
      </c>
      <c r="D82" s="640">
        <v>391</v>
      </c>
      <c r="E82" s="638">
        <v>9</v>
      </c>
      <c r="F82" s="638">
        <v>218</v>
      </c>
      <c r="G82" s="638">
        <v>25</v>
      </c>
      <c r="H82" s="575">
        <v>318</v>
      </c>
    </row>
    <row r="83" spans="1:8" ht="17.25" customHeight="1">
      <c r="A83" s="646">
        <v>88</v>
      </c>
      <c r="B83" s="635" t="s">
        <v>320</v>
      </c>
      <c r="C83" s="639">
        <v>57</v>
      </c>
      <c r="D83" s="640">
        <v>508</v>
      </c>
      <c r="E83" s="638">
        <v>58</v>
      </c>
      <c r="F83" s="638">
        <v>507</v>
      </c>
      <c r="G83" s="638">
        <v>128</v>
      </c>
      <c r="H83" s="575">
        <v>936</v>
      </c>
    </row>
    <row r="84" spans="1:8" ht="17.25" customHeight="1">
      <c r="A84" s="646">
        <v>90</v>
      </c>
      <c r="B84" s="635" t="s">
        <v>321</v>
      </c>
      <c r="C84" s="639">
        <v>5</v>
      </c>
      <c r="D84" s="640">
        <v>10</v>
      </c>
      <c r="E84" s="638">
        <v>5</v>
      </c>
      <c r="F84" s="638">
        <v>18</v>
      </c>
      <c r="G84" s="638">
        <v>14</v>
      </c>
      <c r="H84" s="575">
        <v>125</v>
      </c>
    </row>
    <row r="85" spans="1:8" ht="17.25" customHeight="1">
      <c r="A85" s="646">
        <v>91</v>
      </c>
      <c r="B85" s="635" t="s">
        <v>322</v>
      </c>
      <c r="C85" s="639">
        <v>2</v>
      </c>
      <c r="D85" s="640">
        <v>55</v>
      </c>
      <c r="E85" s="638">
        <v>0</v>
      </c>
      <c r="F85" s="638">
        <v>0</v>
      </c>
      <c r="G85" s="638">
        <v>3</v>
      </c>
      <c r="H85" s="575">
        <v>287</v>
      </c>
    </row>
    <row r="86" spans="1:8" ht="17.25" customHeight="1">
      <c r="A86" s="646">
        <v>92</v>
      </c>
      <c r="B86" s="635" t="s">
        <v>323</v>
      </c>
      <c r="C86" s="639">
        <v>57</v>
      </c>
      <c r="D86" s="640">
        <v>145</v>
      </c>
      <c r="E86" s="638">
        <v>46</v>
      </c>
      <c r="F86" s="638">
        <v>77</v>
      </c>
      <c r="G86" s="638">
        <v>89</v>
      </c>
      <c r="H86" s="575">
        <v>359</v>
      </c>
    </row>
    <row r="87" spans="1:8" ht="17.25" customHeight="1">
      <c r="A87" s="646">
        <v>93</v>
      </c>
      <c r="B87" s="635" t="s">
        <v>324</v>
      </c>
      <c r="C87" s="639">
        <v>71</v>
      </c>
      <c r="D87" s="640">
        <v>653</v>
      </c>
      <c r="E87" s="638">
        <v>147</v>
      </c>
      <c r="F87" s="638">
        <v>658</v>
      </c>
      <c r="G87" s="638">
        <v>114</v>
      </c>
      <c r="H87" s="575">
        <v>1004</v>
      </c>
    </row>
    <row r="88" spans="1:8" ht="17.25" customHeight="1">
      <c r="A88" s="646">
        <v>94</v>
      </c>
      <c r="B88" s="635" t="s">
        <v>325</v>
      </c>
      <c r="C88" s="639">
        <v>111</v>
      </c>
      <c r="D88" s="640">
        <v>278</v>
      </c>
      <c r="E88" s="638">
        <v>199</v>
      </c>
      <c r="F88" s="638">
        <v>474</v>
      </c>
      <c r="G88" s="638">
        <v>201</v>
      </c>
      <c r="H88" s="575">
        <v>639</v>
      </c>
    </row>
    <row r="89" spans="1:8" ht="17.25" customHeight="1">
      <c r="A89" s="646">
        <v>95</v>
      </c>
      <c r="B89" s="635" t="s">
        <v>326</v>
      </c>
      <c r="C89" s="639">
        <v>200</v>
      </c>
      <c r="D89" s="640">
        <v>3709</v>
      </c>
      <c r="E89" s="638">
        <v>193</v>
      </c>
      <c r="F89" s="638">
        <v>775</v>
      </c>
      <c r="G89" s="638">
        <v>269</v>
      </c>
      <c r="H89" s="575">
        <v>1568</v>
      </c>
    </row>
    <row r="90" spans="1:8" ht="17.25" customHeight="1">
      <c r="A90" s="646">
        <v>96</v>
      </c>
      <c r="B90" s="635" t="s">
        <v>327</v>
      </c>
      <c r="C90" s="639">
        <v>807</v>
      </c>
      <c r="D90" s="640">
        <v>5980</v>
      </c>
      <c r="E90" s="638">
        <v>765</v>
      </c>
      <c r="F90" s="638">
        <v>4592</v>
      </c>
      <c r="G90" s="638">
        <v>525</v>
      </c>
      <c r="H90" s="575">
        <v>7029</v>
      </c>
    </row>
    <row r="91" spans="1:8" ht="17.25" customHeight="1">
      <c r="A91" s="646">
        <v>97</v>
      </c>
      <c r="B91" s="635" t="s">
        <v>328</v>
      </c>
      <c r="C91" s="639">
        <v>12</v>
      </c>
      <c r="D91" s="640">
        <v>12</v>
      </c>
      <c r="E91" s="638">
        <v>31</v>
      </c>
      <c r="F91" s="638">
        <v>32</v>
      </c>
      <c r="G91" s="638">
        <v>49</v>
      </c>
      <c r="H91" s="575">
        <v>52</v>
      </c>
    </row>
    <row r="92" spans="1:8" ht="17.25" customHeight="1">
      <c r="A92" s="646">
        <v>98</v>
      </c>
      <c r="B92" s="635" t="s">
        <v>329</v>
      </c>
      <c r="C92" s="639">
        <v>1</v>
      </c>
      <c r="D92" s="640">
        <v>6</v>
      </c>
      <c r="E92" s="638">
        <v>1</v>
      </c>
      <c r="F92" s="638">
        <v>1</v>
      </c>
      <c r="G92" s="638">
        <v>5</v>
      </c>
      <c r="H92" s="575">
        <v>13</v>
      </c>
    </row>
    <row r="93" spans="1:8" ht="17.25" customHeight="1" thickBot="1">
      <c r="A93" s="647">
        <v>99</v>
      </c>
      <c r="B93" s="636" t="s">
        <v>330</v>
      </c>
      <c r="C93" s="641">
        <v>6</v>
      </c>
      <c r="D93" s="642">
        <v>21</v>
      </c>
      <c r="E93" s="643">
        <v>0</v>
      </c>
      <c r="F93" s="643">
        <v>0</v>
      </c>
      <c r="G93" s="643">
        <v>9</v>
      </c>
      <c r="H93" s="648">
        <v>46</v>
      </c>
    </row>
    <row r="94" spans="1:8" ht="27" customHeight="1" thickBot="1">
      <c r="A94" s="1138" t="s">
        <v>144</v>
      </c>
      <c r="B94" s="1139"/>
      <c r="C94" s="649">
        <v>26796</v>
      </c>
      <c r="D94" s="649">
        <v>202746</v>
      </c>
      <c r="E94" s="649">
        <v>23122</v>
      </c>
      <c r="F94" s="649">
        <v>178971</v>
      </c>
      <c r="G94" s="649">
        <v>39751</v>
      </c>
      <c r="H94" s="650">
        <v>262797</v>
      </c>
    </row>
    <row r="95" spans="1:8" ht="13.5" thickTop="1">
      <c r="A95" s="1154"/>
      <c r="B95" s="1154"/>
      <c r="C95" s="1154"/>
      <c r="D95" s="1154"/>
      <c r="E95" s="1154"/>
      <c r="F95" s="1154"/>
      <c r="G95" s="1154"/>
      <c r="H95" s="1154"/>
    </row>
    <row r="96" spans="1:8" ht="15.75" customHeight="1">
      <c r="A96" s="1122" t="s">
        <v>367</v>
      </c>
      <c r="B96" s="1123"/>
      <c r="C96" s="1123"/>
      <c r="D96" s="1123"/>
      <c r="E96" s="1123"/>
      <c r="F96" s="1123"/>
      <c r="G96" s="1123"/>
      <c r="H96" s="1123"/>
    </row>
    <row r="97" spans="1:8" ht="12.75" customHeight="1">
      <c r="A97" s="1122" t="s">
        <v>357</v>
      </c>
      <c r="B97" s="1123"/>
      <c r="C97" s="1123"/>
      <c r="D97" s="1123"/>
      <c r="E97" s="1123"/>
      <c r="F97" s="1123"/>
      <c r="G97" s="1123"/>
      <c r="H97" s="1123"/>
    </row>
    <row r="98" spans="1:8" ht="12.75" customHeight="1">
      <c r="A98" s="1132" t="s">
        <v>353</v>
      </c>
      <c r="B98" s="1123"/>
      <c r="C98" s="1123"/>
      <c r="D98" s="1123"/>
      <c r="E98" s="1123"/>
      <c r="F98" s="1123"/>
      <c r="G98" s="1123"/>
      <c r="H98" s="1123"/>
    </row>
    <row r="99" spans="1:8" ht="12.75">
      <c r="A99" s="1140"/>
      <c r="B99" s="1140"/>
      <c r="C99" s="1140"/>
      <c r="D99" s="1140"/>
      <c r="E99" s="1140"/>
      <c r="F99" s="1140"/>
      <c r="G99" s="1140"/>
      <c r="H99" s="1140"/>
    </row>
    <row r="101" spans="2:8" s="45" customFormat="1" ht="21" customHeight="1">
      <c r="B101" s="46"/>
      <c r="C101" s="1008" t="s">
        <v>36</v>
      </c>
      <c r="D101" s="1008"/>
      <c r="E101" s="55"/>
      <c r="F101" s="123"/>
      <c r="G101" s="55"/>
      <c r="H101" s="55"/>
    </row>
  </sheetData>
  <sheetProtection/>
  <mergeCells count="14">
    <mergeCell ref="C101:D101"/>
    <mergeCell ref="A2:H2"/>
    <mergeCell ref="A3:H3"/>
    <mergeCell ref="A4:A5"/>
    <mergeCell ref="B4:B5"/>
    <mergeCell ref="C4:D4"/>
    <mergeCell ref="A99:H99"/>
    <mergeCell ref="A95:H95"/>
    <mergeCell ref="E4:F4"/>
    <mergeCell ref="G4:H4"/>
    <mergeCell ref="A94:B94"/>
    <mergeCell ref="A96:H96"/>
    <mergeCell ref="A97:H97"/>
    <mergeCell ref="A98:H98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3" t="s">
        <v>3</v>
      </c>
      <c r="B1" s="108"/>
      <c r="C1" s="108"/>
      <c r="D1" s="108"/>
      <c r="E1" s="144"/>
      <c r="F1" s="101"/>
      <c r="G1" s="101"/>
      <c r="H1" s="842" t="s">
        <v>4</v>
      </c>
    </row>
    <row r="2" spans="1:8" ht="27" customHeight="1" thickBot="1" thickTop="1">
      <c r="A2" s="1278" t="s">
        <v>535</v>
      </c>
      <c r="B2" s="1279"/>
      <c r="C2" s="1279"/>
      <c r="D2" s="1279"/>
      <c r="E2" s="1279"/>
      <c r="F2" s="1279"/>
      <c r="G2" s="1279"/>
      <c r="H2" s="1280"/>
    </row>
    <row r="3" spans="1:17" ht="39.75" customHeight="1" thickBot="1">
      <c r="A3" s="1275" t="s">
        <v>371</v>
      </c>
      <c r="B3" s="1276"/>
      <c r="C3" s="1281"/>
      <c r="D3" s="1281"/>
      <c r="E3" s="1281"/>
      <c r="F3" s="1281"/>
      <c r="G3" s="1281"/>
      <c r="H3" s="1282"/>
      <c r="I3" s="330"/>
      <c r="J3" s="330"/>
      <c r="K3" s="330"/>
      <c r="L3" s="330"/>
      <c r="M3" s="330"/>
      <c r="N3" s="330"/>
      <c r="O3" s="330"/>
      <c r="P3" s="330"/>
      <c r="Q3" s="330"/>
    </row>
    <row r="4" spans="1:8" ht="36" customHeight="1">
      <c r="A4" s="1126" t="s">
        <v>147</v>
      </c>
      <c r="B4" s="1145" t="s">
        <v>148</v>
      </c>
      <c r="C4" s="1146" t="s">
        <v>28</v>
      </c>
      <c r="D4" s="1147"/>
      <c r="E4" s="1146" t="s">
        <v>170</v>
      </c>
      <c r="F4" s="1147"/>
      <c r="G4" s="1146" t="s">
        <v>171</v>
      </c>
      <c r="H4" s="1148"/>
    </row>
    <row r="5" spans="1:8" ht="34.5" customHeight="1" thickBot="1">
      <c r="A5" s="1126"/>
      <c r="B5" s="1145"/>
      <c r="C5" s="665" t="s">
        <v>149</v>
      </c>
      <c r="D5" s="666" t="s">
        <v>150</v>
      </c>
      <c r="E5" s="665" t="s">
        <v>149</v>
      </c>
      <c r="F5" s="666" t="s">
        <v>150</v>
      </c>
      <c r="G5" s="665" t="s">
        <v>149</v>
      </c>
      <c r="H5" s="667" t="s">
        <v>150</v>
      </c>
    </row>
    <row r="6" spans="1:8" ht="17.25" customHeight="1">
      <c r="A6" s="333" t="s">
        <v>53</v>
      </c>
      <c r="B6" s="564" t="s">
        <v>243</v>
      </c>
      <c r="C6" s="568">
        <v>217</v>
      </c>
      <c r="D6" s="569">
        <v>1388</v>
      </c>
      <c r="E6" s="568">
        <v>253</v>
      </c>
      <c r="F6" s="569">
        <v>1680</v>
      </c>
      <c r="G6" s="568">
        <v>690</v>
      </c>
      <c r="H6" s="574">
        <v>4170</v>
      </c>
    </row>
    <row r="7" spans="1:8" ht="17.25" customHeight="1">
      <c r="A7" s="333" t="s">
        <v>55</v>
      </c>
      <c r="B7" s="564" t="s">
        <v>244</v>
      </c>
      <c r="C7" s="570">
        <v>23</v>
      </c>
      <c r="D7" s="571">
        <v>204</v>
      </c>
      <c r="E7" s="570">
        <v>35</v>
      </c>
      <c r="F7" s="571">
        <v>882</v>
      </c>
      <c r="G7" s="570">
        <v>29</v>
      </c>
      <c r="H7" s="575">
        <v>991</v>
      </c>
    </row>
    <row r="8" spans="1:8" ht="17.25" customHeight="1">
      <c r="A8" s="333" t="s">
        <v>57</v>
      </c>
      <c r="B8" s="564" t="s">
        <v>245</v>
      </c>
      <c r="C8" s="570">
        <v>31</v>
      </c>
      <c r="D8" s="571">
        <v>155</v>
      </c>
      <c r="E8" s="570">
        <v>26</v>
      </c>
      <c r="F8" s="571">
        <v>186</v>
      </c>
      <c r="G8" s="570">
        <v>9</v>
      </c>
      <c r="H8" s="575">
        <v>37</v>
      </c>
    </row>
    <row r="9" spans="1:8" ht="17.25" customHeight="1">
      <c r="A9" s="335" t="s">
        <v>61</v>
      </c>
      <c r="B9" s="564" t="s">
        <v>246</v>
      </c>
      <c r="C9" s="570">
        <v>1</v>
      </c>
      <c r="D9" s="571">
        <v>3</v>
      </c>
      <c r="E9" s="570">
        <v>33</v>
      </c>
      <c r="F9" s="571">
        <v>571</v>
      </c>
      <c r="G9" s="570">
        <v>3</v>
      </c>
      <c r="H9" s="575">
        <v>66</v>
      </c>
    </row>
    <row r="10" spans="1:8" ht="17.25" customHeight="1">
      <c r="A10" s="335" t="s">
        <v>63</v>
      </c>
      <c r="B10" s="564" t="s">
        <v>247</v>
      </c>
      <c r="C10" s="570">
        <v>1</v>
      </c>
      <c r="D10" s="571">
        <v>11</v>
      </c>
      <c r="E10" s="570">
        <v>0</v>
      </c>
      <c r="F10" s="571">
        <v>0</v>
      </c>
      <c r="G10" s="570">
        <v>0</v>
      </c>
      <c r="H10" s="575">
        <v>0</v>
      </c>
    </row>
    <row r="11" spans="1:8" ht="17.25" customHeight="1">
      <c r="A11" s="335" t="s">
        <v>65</v>
      </c>
      <c r="B11" s="564" t="s">
        <v>248</v>
      </c>
      <c r="C11" s="570">
        <v>84</v>
      </c>
      <c r="D11" s="571">
        <v>1640</v>
      </c>
      <c r="E11" s="570">
        <v>58</v>
      </c>
      <c r="F11" s="571">
        <v>751</v>
      </c>
      <c r="G11" s="570">
        <v>12</v>
      </c>
      <c r="H11" s="575">
        <v>214</v>
      </c>
    </row>
    <row r="12" spans="1:8" ht="17.25" customHeight="1">
      <c r="A12" s="335" t="s">
        <v>67</v>
      </c>
      <c r="B12" s="564" t="s">
        <v>249</v>
      </c>
      <c r="C12" s="570">
        <v>88</v>
      </c>
      <c r="D12" s="571">
        <v>974</v>
      </c>
      <c r="E12" s="570">
        <v>115</v>
      </c>
      <c r="F12" s="571">
        <v>1795</v>
      </c>
      <c r="G12" s="570">
        <v>141</v>
      </c>
      <c r="H12" s="575">
        <v>1318</v>
      </c>
    </row>
    <row r="13" spans="1:8" ht="17.25" customHeight="1">
      <c r="A13" s="335" t="s">
        <v>69</v>
      </c>
      <c r="B13" s="564" t="s">
        <v>250</v>
      </c>
      <c r="C13" s="570">
        <v>13</v>
      </c>
      <c r="D13" s="571">
        <v>78</v>
      </c>
      <c r="E13" s="570">
        <v>3</v>
      </c>
      <c r="F13" s="571">
        <v>11</v>
      </c>
      <c r="G13" s="570">
        <v>8</v>
      </c>
      <c r="H13" s="575">
        <v>37</v>
      </c>
    </row>
    <row r="14" spans="1:8" ht="17.25" customHeight="1">
      <c r="A14" s="335">
        <v>10</v>
      </c>
      <c r="B14" s="564" t="s">
        <v>251</v>
      </c>
      <c r="C14" s="570">
        <v>687</v>
      </c>
      <c r="D14" s="571">
        <v>6763</v>
      </c>
      <c r="E14" s="570">
        <v>522</v>
      </c>
      <c r="F14" s="571">
        <v>4017</v>
      </c>
      <c r="G14" s="570">
        <v>1054</v>
      </c>
      <c r="H14" s="575">
        <v>16459</v>
      </c>
    </row>
    <row r="15" spans="1:8" ht="17.25" customHeight="1">
      <c r="A15" s="335">
        <v>11</v>
      </c>
      <c r="B15" s="564" t="s">
        <v>252</v>
      </c>
      <c r="C15" s="570">
        <v>3</v>
      </c>
      <c r="D15" s="571">
        <v>4</v>
      </c>
      <c r="E15" s="570">
        <v>21</v>
      </c>
      <c r="F15" s="571">
        <v>182</v>
      </c>
      <c r="G15" s="570">
        <v>5</v>
      </c>
      <c r="H15" s="575">
        <v>141</v>
      </c>
    </row>
    <row r="16" spans="1:8" ht="17.25" customHeight="1">
      <c r="A16" s="335">
        <v>12</v>
      </c>
      <c r="B16" s="564" t="s">
        <v>253</v>
      </c>
      <c r="C16" s="570">
        <v>0</v>
      </c>
      <c r="D16" s="571">
        <v>0</v>
      </c>
      <c r="E16" s="570">
        <v>0</v>
      </c>
      <c r="F16" s="571">
        <v>0</v>
      </c>
      <c r="G16" s="570">
        <v>0</v>
      </c>
      <c r="H16" s="575">
        <v>0</v>
      </c>
    </row>
    <row r="17" spans="1:8" ht="17.25" customHeight="1">
      <c r="A17" s="335">
        <v>13</v>
      </c>
      <c r="B17" s="564" t="s">
        <v>254</v>
      </c>
      <c r="C17" s="570">
        <v>211</v>
      </c>
      <c r="D17" s="571">
        <v>9498</v>
      </c>
      <c r="E17" s="570">
        <v>1405</v>
      </c>
      <c r="F17" s="571">
        <v>37924</v>
      </c>
      <c r="G17" s="570">
        <v>125</v>
      </c>
      <c r="H17" s="575">
        <v>1535</v>
      </c>
    </row>
    <row r="18" spans="1:8" ht="17.25" customHeight="1">
      <c r="A18" s="335">
        <v>14</v>
      </c>
      <c r="B18" s="565" t="s">
        <v>255</v>
      </c>
      <c r="C18" s="570">
        <v>128</v>
      </c>
      <c r="D18" s="571">
        <v>977</v>
      </c>
      <c r="E18" s="570">
        <v>301</v>
      </c>
      <c r="F18" s="571">
        <v>9757</v>
      </c>
      <c r="G18" s="570">
        <v>273</v>
      </c>
      <c r="H18" s="575">
        <v>2282</v>
      </c>
    </row>
    <row r="19" spans="1:8" ht="17.25" customHeight="1">
      <c r="A19" s="335">
        <v>15</v>
      </c>
      <c r="B19" s="564" t="s">
        <v>256</v>
      </c>
      <c r="C19" s="570">
        <v>33</v>
      </c>
      <c r="D19" s="571">
        <v>394</v>
      </c>
      <c r="E19" s="570">
        <v>46</v>
      </c>
      <c r="F19" s="571">
        <v>276</v>
      </c>
      <c r="G19" s="570">
        <v>281</v>
      </c>
      <c r="H19" s="575">
        <v>2470</v>
      </c>
    </row>
    <row r="20" spans="1:8" ht="17.25" customHeight="1">
      <c r="A20" s="335">
        <v>16</v>
      </c>
      <c r="B20" s="564" t="s">
        <v>257</v>
      </c>
      <c r="C20" s="570">
        <v>125</v>
      </c>
      <c r="D20" s="571">
        <v>1220</v>
      </c>
      <c r="E20" s="570">
        <v>254</v>
      </c>
      <c r="F20" s="571">
        <v>1353</v>
      </c>
      <c r="G20" s="570">
        <v>265</v>
      </c>
      <c r="H20" s="575">
        <v>1458</v>
      </c>
    </row>
    <row r="21" spans="1:8" ht="17.25" customHeight="1">
      <c r="A21" s="335">
        <v>17</v>
      </c>
      <c r="B21" s="564" t="s">
        <v>258</v>
      </c>
      <c r="C21" s="570">
        <v>42</v>
      </c>
      <c r="D21" s="571">
        <v>1171</v>
      </c>
      <c r="E21" s="570">
        <v>24</v>
      </c>
      <c r="F21" s="571">
        <v>1058</v>
      </c>
      <c r="G21" s="570">
        <v>45</v>
      </c>
      <c r="H21" s="575">
        <v>744</v>
      </c>
    </row>
    <row r="22" spans="1:8" ht="17.25" customHeight="1">
      <c r="A22" s="335">
        <v>18</v>
      </c>
      <c r="B22" s="565" t="s">
        <v>259</v>
      </c>
      <c r="C22" s="570">
        <v>92</v>
      </c>
      <c r="D22" s="571">
        <v>485</v>
      </c>
      <c r="E22" s="570">
        <v>104</v>
      </c>
      <c r="F22" s="571">
        <v>630</v>
      </c>
      <c r="G22" s="570">
        <v>203</v>
      </c>
      <c r="H22" s="575">
        <v>1420</v>
      </c>
    </row>
    <row r="23" spans="1:8" ht="17.25" customHeight="1">
      <c r="A23" s="335">
        <v>19</v>
      </c>
      <c r="B23" s="564" t="s">
        <v>260</v>
      </c>
      <c r="C23" s="570">
        <v>6</v>
      </c>
      <c r="D23" s="571">
        <v>51</v>
      </c>
      <c r="E23" s="570">
        <v>10</v>
      </c>
      <c r="F23" s="571">
        <v>129</v>
      </c>
      <c r="G23" s="570">
        <v>15</v>
      </c>
      <c r="H23" s="575">
        <v>68</v>
      </c>
    </row>
    <row r="24" spans="1:8" ht="17.25" customHeight="1">
      <c r="A24" s="335">
        <v>20</v>
      </c>
      <c r="B24" s="564" t="s">
        <v>261</v>
      </c>
      <c r="C24" s="570">
        <v>56</v>
      </c>
      <c r="D24" s="571">
        <v>492</v>
      </c>
      <c r="E24" s="570">
        <v>50</v>
      </c>
      <c r="F24" s="571">
        <v>618</v>
      </c>
      <c r="G24" s="570">
        <v>104</v>
      </c>
      <c r="H24" s="575">
        <v>729</v>
      </c>
    </row>
    <row r="25" spans="1:8" ht="17.25" customHeight="1">
      <c r="A25" s="335">
        <v>21</v>
      </c>
      <c r="B25" s="564" t="s">
        <v>262</v>
      </c>
      <c r="C25" s="570">
        <v>3</v>
      </c>
      <c r="D25" s="571">
        <v>20</v>
      </c>
      <c r="E25" s="570">
        <v>2</v>
      </c>
      <c r="F25" s="571">
        <v>14</v>
      </c>
      <c r="G25" s="570">
        <v>3</v>
      </c>
      <c r="H25" s="575">
        <v>147</v>
      </c>
    </row>
    <row r="26" spans="1:8" ht="17.25" customHeight="1">
      <c r="A26" s="335">
        <v>22</v>
      </c>
      <c r="B26" s="565" t="s">
        <v>263</v>
      </c>
      <c r="C26" s="570">
        <v>210</v>
      </c>
      <c r="D26" s="571">
        <v>3368</v>
      </c>
      <c r="E26" s="570">
        <v>153</v>
      </c>
      <c r="F26" s="571">
        <v>1574</v>
      </c>
      <c r="G26" s="570">
        <v>438</v>
      </c>
      <c r="H26" s="575">
        <v>5342</v>
      </c>
    </row>
    <row r="27" spans="1:8" ht="17.25" customHeight="1">
      <c r="A27" s="335">
        <v>23</v>
      </c>
      <c r="B27" s="565" t="s">
        <v>264</v>
      </c>
      <c r="C27" s="570">
        <v>215</v>
      </c>
      <c r="D27" s="571">
        <v>3700</v>
      </c>
      <c r="E27" s="570">
        <v>332</v>
      </c>
      <c r="F27" s="571">
        <v>9617</v>
      </c>
      <c r="G27" s="570">
        <v>328</v>
      </c>
      <c r="H27" s="575">
        <v>4023</v>
      </c>
    </row>
    <row r="28" spans="1:8" ht="17.25" customHeight="1">
      <c r="A28" s="335">
        <v>24</v>
      </c>
      <c r="B28" s="565" t="s">
        <v>265</v>
      </c>
      <c r="C28" s="570">
        <v>129</v>
      </c>
      <c r="D28" s="571">
        <v>2219</v>
      </c>
      <c r="E28" s="570">
        <v>90</v>
      </c>
      <c r="F28" s="571">
        <v>1865</v>
      </c>
      <c r="G28" s="570">
        <v>424</v>
      </c>
      <c r="H28" s="575">
        <v>5678</v>
      </c>
    </row>
    <row r="29" spans="1:8" ht="17.25" customHeight="1">
      <c r="A29" s="335">
        <v>25</v>
      </c>
      <c r="B29" s="564" t="s">
        <v>266</v>
      </c>
      <c r="C29" s="570">
        <v>883</v>
      </c>
      <c r="D29" s="571">
        <v>14503</v>
      </c>
      <c r="E29" s="570">
        <v>664</v>
      </c>
      <c r="F29" s="571">
        <v>5267</v>
      </c>
      <c r="G29" s="570">
        <v>1642</v>
      </c>
      <c r="H29" s="575">
        <v>16872</v>
      </c>
    </row>
    <row r="30" spans="1:8" ht="17.25" customHeight="1">
      <c r="A30" s="335">
        <v>26</v>
      </c>
      <c r="B30" s="564" t="s">
        <v>267</v>
      </c>
      <c r="C30" s="570">
        <v>29</v>
      </c>
      <c r="D30" s="571">
        <v>350</v>
      </c>
      <c r="E30" s="570">
        <v>25</v>
      </c>
      <c r="F30" s="571">
        <v>103</v>
      </c>
      <c r="G30" s="570">
        <v>23</v>
      </c>
      <c r="H30" s="575">
        <v>99</v>
      </c>
    </row>
    <row r="31" spans="1:8" ht="17.25" customHeight="1">
      <c r="A31" s="335">
        <v>27</v>
      </c>
      <c r="B31" s="564" t="s">
        <v>268</v>
      </c>
      <c r="C31" s="570">
        <v>131</v>
      </c>
      <c r="D31" s="571">
        <v>3447</v>
      </c>
      <c r="E31" s="570">
        <v>55</v>
      </c>
      <c r="F31" s="571">
        <v>927</v>
      </c>
      <c r="G31" s="570">
        <v>165</v>
      </c>
      <c r="H31" s="575">
        <v>1328</v>
      </c>
    </row>
    <row r="32" spans="1:8" ht="17.25" customHeight="1">
      <c r="A32" s="335">
        <v>28</v>
      </c>
      <c r="B32" s="565" t="s">
        <v>269</v>
      </c>
      <c r="C32" s="570">
        <v>103</v>
      </c>
      <c r="D32" s="571">
        <v>1842</v>
      </c>
      <c r="E32" s="570">
        <v>51</v>
      </c>
      <c r="F32" s="571">
        <v>361</v>
      </c>
      <c r="G32" s="570">
        <v>830</v>
      </c>
      <c r="H32" s="575">
        <v>10504</v>
      </c>
    </row>
    <row r="33" spans="1:8" ht="17.25" customHeight="1">
      <c r="A33" s="335">
        <v>29</v>
      </c>
      <c r="B33" s="564" t="s">
        <v>270</v>
      </c>
      <c r="C33" s="570">
        <v>22</v>
      </c>
      <c r="D33" s="571">
        <v>210</v>
      </c>
      <c r="E33" s="570">
        <v>13</v>
      </c>
      <c r="F33" s="571">
        <v>36</v>
      </c>
      <c r="G33" s="570">
        <v>434</v>
      </c>
      <c r="H33" s="575">
        <v>4853</v>
      </c>
    </row>
    <row r="34" spans="1:8" ht="17.25" customHeight="1">
      <c r="A34" s="335">
        <v>30</v>
      </c>
      <c r="B34" s="564" t="s">
        <v>271</v>
      </c>
      <c r="C34" s="570">
        <v>17</v>
      </c>
      <c r="D34" s="571">
        <v>1012</v>
      </c>
      <c r="E34" s="570">
        <v>5</v>
      </c>
      <c r="F34" s="571">
        <v>47</v>
      </c>
      <c r="G34" s="570">
        <v>13</v>
      </c>
      <c r="H34" s="575">
        <v>171</v>
      </c>
    </row>
    <row r="35" spans="1:8" ht="17.25" customHeight="1">
      <c r="A35" s="335">
        <v>31</v>
      </c>
      <c r="B35" s="565" t="s">
        <v>272</v>
      </c>
      <c r="C35" s="570">
        <v>1016</v>
      </c>
      <c r="D35" s="571">
        <v>21689</v>
      </c>
      <c r="E35" s="570">
        <v>248</v>
      </c>
      <c r="F35" s="571">
        <v>1333</v>
      </c>
      <c r="G35" s="570">
        <v>388</v>
      </c>
      <c r="H35" s="575">
        <v>2467</v>
      </c>
    </row>
    <row r="36" spans="1:8" ht="17.25" customHeight="1">
      <c r="A36" s="335">
        <v>32</v>
      </c>
      <c r="B36" s="564" t="s">
        <v>273</v>
      </c>
      <c r="C36" s="570">
        <v>33</v>
      </c>
      <c r="D36" s="571">
        <v>536</v>
      </c>
      <c r="E36" s="570">
        <v>37</v>
      </c>
      <c r="F36" s="571">
        <v>422</v>
      </c>
      <c r="G36" s="570">
        <v>87</v>
      </c>
      <c r="H36" s="575">
        <v>532</v>
      </c>
    </row>
    <row r="37" spans="1:8" ht="17.25" customHeight="1">
      <c r="A37" s="335">
        <v>33</v>
      </c>
      <c r="B37" s="564" t="s">
        <v>274</v>
      </c>
      <c r="C37" s="570">
        <v>369</v>
      </c>
      <c r="D37" s="571">
        <v>3213</v>
      </c>
      <c r="E37" s="570">
        <v>370</v>
      </c>
      <c r="F37" s="571">
        <v>1661</v>
      </c>
      <c r="G37" s="570">
        <v>480</v>
      </c>
      <c r="H37" s="575">
        <v>3196</v>
      </c>
    </row>
    <row r="38" spans="1:8" ht="17.25" customHeight="1">
      <c r="A38" s="335">
        <v>35</v>
      </c>
      <c r="B38" s="564" t="s">
        <v>275</v>
      </c>
      <c r="C38" s="570">
        <v>95</v>
      </c>
      <c r="D38" s="571">
        <v>1225</v>
      </c>
      <c r="E38" s="570">
        <v>450</v>
      </c>
      <c r="F38" s="571">
        <v>1332</v>
      </c>
      <c r="G38" s="570">
        <v>158</v>
      </c>
      <c r="H38" s="575">
        <v>1372</v>
      </c>
    </row>
    <row r="39" spans="1:8" ht="17.25" customHeight="1">
      <c r="A39" s="335">
        <v>36</v>
      </c>
      <c r="B39" s="564" t="s">
        <v>276</v>
      </c>
      <c r="C39" s="570">
        <v>10</v>
      </c>
      <c r="D39" s="571">
        <v>496</v>
      </c>
      <c r="E39" s="570">
        <v>34</v>
      </c>
      <c r="F39" s="571">
        <v>213</v>
      </c>
      <c r="G39" s="570">
        <v>47</v>
      </c>
      <c r="H39" s="575">
        <v>666</v>
      </c>
    </row>
    <row r="40" spans="1:8" ht="17.25" customHeight="1">
      <c r="A40" s="335">
        <v>37</v>
      </c>
      <c r="B40" s="564" t="s">
        <v>277</v>
      </c>
      <c r="C40" s="570">
        <v>2</v>
      </c>
      <c r="D40" s="571">
        <v>14</v>
      </c>
      <c r="E40" s="570">
        <v>6</v>
      </c>
      <c r="F40" s="571">
        <v>492</v>
      </c>
      <c r="G40" s="570">
        <v>6</v>
      </c>
      <c r="H40" s="575">
        <v>629</v>
      </c>
    </row>
    <row r="41" spans="1:8" ht="17.25" customHeight="1">
      <c r="A41" s="335">
        <v>38</v>
      </c>
      <c r="B41" s="564" t="s">
        <v>278</v>
      </c>
      <c r="C41" s="570">
        <v>60</v>
      </c>
      <c r="D41" s="571">
        <v>785</v>
      </c>
      <c r="E41" s="570">
        <v>40</v>
      </c>
      <c r="F41" s="571">
        <v>1024</v>
      </c>
      <c r="G41" s="570">
        <v>74</v>
      </c>
      <c r="H41" s="575">
        <v>955</v>
      </c>
    </row>
    <row r="42" spans="1:8" ht="17.25" customHeight="1">
      <c r="A42" s="335">
        <v>39</v>
      </c>
      <c r="B42" s="564" t="s">
        <v>279</v>
      </c>
      <c r="C42" s="570">
        <v>3</v>
      </c>
      <c r="D42" s="571">
        <v>4</v>
      </c>
      <c r="E42" s="570">
        <v>1</v>
      </c>
      <c r="F42" s="571">
        <v>5</v>
      </c>
      <c r="G42" s="570">
        <v>1</v>
      </c>
      <c r="H42" s="575">
        <v>2</v>
      </c>
    </row>
    <row r="43" spans="1:8" ht="17.25" customHeight="1">
      <c r="A43" s="335">
        <v>41</v>
      </c>
      <c r="B43" s="564" t="s">
        <v>280</v>
      </c>
      <c r="C43" s="570">
        <v>2710</v>
      </c>
      <c r="D43" s="571">
        <v>20314</v>
      </c>
      <c r="E43" s="570">
        <v>1984</v>
      </c>
      <c r="F43" s="571">
        <v>15069</v>
      </c>
      <c r="G43" s="570">
        <v>3427</v>
      </c>
      <c r="H43" s="575">
        <v>29165</v>
      </c>
    </row>
    <row r="44" spans="1:8" ht="17.25" customHeight="1">
      <c r="A44" s="335">
        <v>42</v>
      </c>
      <c r="B44" s="564" t="s">
        <v>281</v>
      </c>
      <c r="C44" s="570">
        <v>264</v>
      </c>
      <c r="D44" s="571">
        <v>5782</v>
      </c>
      <c r="E44" s="570">
        <v>182</v>
      </c>
      <c r="F44" s="571">
        <v>4036</v>
      </c>
      <c r="G44" s="570">
        <v>412</v>
      </c>
      <c r="H44" s="575">
        <v>8135</v>
      </c>
    </row>
    <row r="45" spans="1:8" ht="17.25" customHeight="1">
      <c r="A45" s="335">
        <v>43</v>
      </c>
      <c r="B45" s="564" t="s">
        <v>282</v>
      </c>
      <c r="C45" s="570">
        <v>907</v>
      </c>
      <c r="D45" s="571">
        <v>5291</v>
      </c>
      <c r="E45" s="570">
        <v>789</v>
      </c>
      <c r="F45" s="571">
        <v>4017</v>
      </c>
      <c r="G45" s="570">
        <v>1269</v>
      </c>
      <c r="H45" s="575">
        <v>8473</v>
      </c>
    </row>
    <row r="46" spans="1:8" ht="17.25" customHeight="1">
      <c r="A46" s="335">
        <v>45</v>
      </c>
      <c r="B46" s="565" t="s">
        <v>283</v>
      </c>
      <c r="C46" s="570">
        <v>717</v>
      </c>
      <c r="D46" s="571">
        <v>2542</v>
      </c>
      <c r="E46" s="570">
        <v>562</v>
      </c>
      <c r="F46" s="571">
        <v>1834</v>
      </c>
      <c r="G46" s="570">
        <v>1346</v>
      </c>
      <c r="H46" s="575">
        <v>4920</v>
      </c>
    </row>
    <row r="47" spans="1:8" ht="17.25" customHeight="1">
      <c r="A47" s="335">
        <v>46</v>
      </c>
      <c r="B47" s="565" t="s">
        <v>284</v>
      </c>
      <c r="C47" s="570">
        <v>1586</v>
      </c>
      <c r="D47" s="571">
        <v>7901</v>
      </c>
      <c r="E47" s="570">
        <v>1117</v>
      </c>
      <c r="F47" s="571">
        <v>5303</v>
      </c>
      <c r="G47" s="570">
        <v>2518</v>
      </c>
      <c r="H47" s="575">
        <v>11879</v>
      </c>
    </row>
    <row r="48" spans="1:8" ht="17.25" customHeight="1">
      <c r="A48" s="335">
        <v>47</v>
      </c>
      <c r="B48" s="565" t="s">
        <v>285</v>
      </c>
      <c r="C48" s="570">
        <v>4504</v>
      </c>
      <c r="D48" s="571">
        <v>19231</v>
      </c>
      <c r="E48" s="570">
        <v>3622</v>
      </c>
      <c r="F48" s="571">
        <v>14100</v>
      </c>
      <c r="G48" s="570">
        <v>6899</v>
      </c>
      <c r="H48" s="575">
        <v>26202</v>
      </c>
    </row>
    <row r="49" spans="1:8" ht="17.25" customHeight="1">
      <c r="A49" s="335">
        <v>49</v>
      </c>
      <c r="B49" s="565" t="s">
        <v>286</v>
      </c>
      <c r="C49" s="570">
        <v>2024</v>
      </c>
      <c r="D49" s="571">
        <v>8365</v>
      </c>
      <c r="E49" s="570">
        <v>2411</v>
      </c>
      <c r="F49" s="571">
        <v>11938</v>
      </c>
      <c r="G49" s="570">
        <v>3883</v>
      </c>
      <c r="H49" s="575">
        <v>14435</v>
      </c>
    </row>
    <row r="50" spans="1:8" ht="17.25" customHeight="1">
      <c r="A50" s="335">
        <v>50</v>
      </c>
      <c r="B50" s="565" t="s">
        <v>287</v>
      </c>
      <c r="C50" s="570">
        <v>0</v>
      </c>
      <c r="D50" s="571">
        <v>0</v>
      </c>
      <c r="E50" s="570">
        <v>0</v>
      </c>
      <c r="F50" s="571">
        <v>0</v>
      </c>
      <c r="G50" s="570">
        <v>0</v>
      </c>
      <c r="H50" s="575">
        <v>0</v>
      </c>
    </row>
    <row r="51" spans="1:8" ht="17.25" customHeight="1">
      <c r="A51" s="335">
        <v>51</v>
      </c>
      <c r="B51" s="565" t="s">
        <v>288</v>
      </c>
      <c r="C51" s="570">
        <v>4</v>
      </c>
      <c r="D51" s="571">
        <v>429</v>
      </c>
      <c r="E51" s="570">
        <v>0</v>
      </c>
      <c r="F51" s="571">
        <v>0</v>
      </c>
      <c r="G51" s="570">
        <v>1</v>
      </c>
      <c r="H51" s="575">
        <v>1</v>
      </c>
    </row>
    <row r="52" spans="1:8" ht="17.25" customHeight="1">
      <c r="A52" s="335">
        <v>52</v>
      </c>
      <c r="B52" s="565" t="s">
        <v>289</v>
      </c>
      <c r="C52" s="570">
        <v>190</v>
      </c>
      <c r="D52" s="571">
        <v>1603</v>
      </c>
      <c r="E52" s="570">
        <v>287</v>
      </c>
      <c r="F52" s="571">
        <v>1278</v>
      </c>
      <c r="G52" s="570">
        <v>419</v>
      </c>
      <c r="H52" s="575">
        <v>4249</v>
      </c>
    </row>
    <row r="53" spans="1:8" ht="17.25" customHeight="1">
      <c r="A53" s="335">
        <v>53</v>
      </c>
      <c r="B53" s="565" t="s">
        <v>290</v>
      </c>
      <c r="C53" s="570">
        <v>36</v>
      </c>
      <c r="D53" s="571">
        <v>225</v>
      </c>
      <c r="E53" s="570">
        <v>48</v>
      </c>
      <c r="F53" s="571">
        <v>445</v>
      </c>
      <c r="G53" s="570">
        <v>56</v>
      </c>
      <c r="H53" s="575">
        <v>486</v>
      </c>
    </row>
    <row r="54" spans="1:8" ht="17.25" customHeight="1">
      <c r="A54" s="335">
        <v>55</v>
      </c>
      <c r="B54" s="565" t="s">
        <v>291</v>
      </c>
      <c r="C54" s="570">
        <v>99</v>
      </c>
      <c r="D54" s="571">
        <v>1200</v>
      </c>
      <c r="E54" s="570">
        <v>262</v>
      </c>
      <c r="F54" s="571">
        <v>2431</v>
      </c>
      <c r="G54" s="570">
        <v>302</v>
      </c>
      <c r="H54" s="575">
        <v>2435</v>
      </c>
    </row>
    <row r="55" spans="1:8" ht="17.25" customHeight="1">
      <c r="A55" s="335">
        <v>56</v>
      </c>
      <c r="B55" s="565" t="s">
        <v>292</v>
      </c>
      <c r="C55" s="570">
        <v>942</v>
      </c>
      <c r="D55" s="571">
        <v>5132</v>
      </c>
      <c r="E55" s="570">
        <v>1382</v>
      </c>
      <c r="F55" s="571">
        <v>5845</v>
      </c>
      <c r="G55" s="570">
        <v>1898</v>
      </c>
      <c r="H55" s="575">
        <v>8590</v>
      </c>
    </row>
    <row r="56" spans="1:8" ht="17.25" customHeight="1">
      <c r="A56" s="335">
        <v>58</v>
      </c>
      <c r="B56" s="565" t="s">
        <v>293</v>
      </c>
      <c r="C56" s="572">
        <v>16</v>
      </c>
      <c r="D56" s="573">
        <v>63</v>
      </c>
      <c r="E56" s="570">
        <v>9</v>
      </c>
      <c r="F56" s="571">
        <v>36</v>
      </c>
      <c r="G56" s="570">
        <v>35</v>
      </c>
      <c r="H56" s="575">
        <v>284</v>
      </c>
    </row>
    <row r="57" spans="1:8" ht="17.25" customHeight="1">
      <c r="A57" s="335">
        <v>59</v>
      </c>
      <c r="B57" s="565" t="s">
        <v>294</v>
      </c>
      <c r="C57" s="572">
        <v>11</v>
      </c>
      <c r="D57" s="573">
        <v>103</v>
      </c>
      <c r="E57" s="570">
        <v>3</v>
      </c>
      <c r="F57" s="571">
        <v>41</v>
      </c>
      <c r="G57" s="570">
        <v>8</v>
      </c>
      <c r="H57" s="575">
        <v>82</v>
      </c>
    </row>
    <row r="58" spans="1:8" ht="17.25" customHeight="1">
      <c r="A58" s="335">
        <v>60</v>
      </c>
      <c r="B58" s="565" t="s">
        <v>295</v>
      </c>
      <c r="C58" s="572">
        <v>13</v>
      </c>
      <c r="D58" s="573">
        <v>60</v>
      </c>
      <c r="E58" s="570">
        <v>12</v>
      </c>
      <c r="F58" s="571">
        <v>67</v>
      </c>
      <c r="G58" s="570">
        <v>12</v>
      </c>
      <c r="H58" s="575">
        <v>155</v>
      </c>
    </row>
    <row r="59" spans="1:8" ht="17.25" customHeight="1">
      <c r="A59" s="335">
        <v>61</v>
      </c>
      <c r="B59" s="565" t="s">
        <v>296</v>
      </c>
      <c r="C59" s="572">
        <v>55</v>
      </c>
      <c r="D59" s="573">
        <v>300</v>
      </c>
      <c r="E59" s="570">
        <v>55</v>
      </c>
      <c r="F59" s="571">
        <v>167</v>
      </c>
      <c r="G59" s="570">
        <v>41</v>
      </c>
      <c r="H59" s="575">
        <v>157</v>
      </c>
    </row>
    <row r="60" spans="1:8" ht="17.25" customHeight="1">
      <c r="A60" s="335">
        <v>62</v>
      </c>
      <c r="B60" s="565" t="s">
        <v>297</v>
      </c>
      <c r="C60" s="572">
        <v>81</v>
      </c>
      <c r="D60" s="573">
        <v>396</v>
      </c>
      <c r="E60" s="570">
        <v>36</v>
      </c>
      <c r="F60" s="571">
        <v>129</v>
      </c>
      <c r="G60" s="570">
        <v>74</v>
      </c>
      <c r="H60" s="575">
        <v>288</v>
      </c>
    </row>
    <row r="61" spans="1:8" ht="17.25" customHeight="1">
      <c r="A61" s="335">
        <v>63</v>
      </c>
      <c r="B61" s="565" t="s">
        <v>298</v>
      </c>
      <c r="C61" s="572">
        <v>14</v>
      </c>
      <c r="D61" s="573">
        <v>1001</v>
      </c>
      <c r="E61" s="570">
        <v>17</v>
      </c>
      <c r="F61" s="571">
        <v>503</v>
      </c>
      <c r="G61" s="570">
        <v>35</v>
      </c>
      <c r="H61" s="575">
        <v>1886</v>
      </c>
    </row>
    <row r="62" spans="1:8" ht="17.25" customHeight="1">
      <c r="A62" s="335">
        <v>64</v>
      </c>
      <c r="B62" s="565" t="s">
        <v>299</v>
      </c>
      <c r="C62" s="572">
        <v>107</v>
      </c>
      <c r="D62" s="573">
        <v>1078</v>
      </c>
      <c r="E62" s="570">
        <v>108</v>
      </c>
      <c r="F62" s="571">
        <v>678</v>
      </c>
      <c r="G62" s="570">
        <v>197</v>
      </c>
      <c r="H62" s="575">
        <v>1445</v>
      </c>
    </row>
    <row r="63" spans="1:8" ht="17.25" customHeight="1">
      <c r="A63" s="335">
        <v>65</v>
      </c>
      <c r="B63" s="565" t="s">
        <v>300</v>
      </c>
      <c r="C63" s="572">
        <v>115</v>
      </c>
      <c r="D63" s="573">
        <v>528</v>
      </c>
      <c r="E63" s="570">
        <v>32</v>
      </c>
      <c r="F63" s="571">
        <v>118</v>
      </c>
      <c r="G63" s="570">
        <v>99</v>
      </c>
      <c r="H63" s="575">
        <v>354</v>
      </c>
    </row>
    <row r="64" spans="1:8" ht="17.25" customHeight="1">
      <c r="A64" s="335">
        <v>66</v>
      </c>
      <c r="B64" s="565" t="s">
        <v>301</v>
      </c>
      <c r="C64" s="572">
        <v>144</v>
      </c>
      <c r="D64" s="573">
        <v>454</v>
      </c>
      <c r="E64" s="570">
        <v>196</v>
      </c>
      <c r="F64" s="571">
        <v>547</v>
      </c>
      <c r="G64" s="570">
        <v>204</v>
      </c>
      <c r="H64" s="575">
        <v>557</v>
      </c>
    </row>
    <row r="65" spans="1:8" ht="17.25" customHeight="1">
      <c r="A65" s="335">
        <v>68</v>
      </c>
      <c r="B65" s="565" t="s">
        <v>302</v>
      </c>
      <c r="C65" s="572">
        <v>3517</v>
      </c>
      <c r="D65" s="573">
        <v>3971</v>
      </c>
      <c r="E65" s="570">
        <v>201</v>
      </c>
      <c r="F65" s="571">
        <v>384</v>
      </c>
      <c r="G65" s="570">
        <v>2036</v>
      </c>
      <c r="H65" s="575">
        <v>2996</v>
      </c>
    </row>
    <row r="66" spans="1:8" ht="17.25" customHeight="1">
      <c r="A66" s="335">
        <v>69</v>
      </c>
      <c r="B66" s="565" t="s">
        <v>303</v>
      </c>
      <c r="C66" s="572">
        <v>684</v>
      </c>
      <c r="D66" s="573">
        <v>2172</v>
      </c>
      <c r="E66" s="570">
        <v>681</v>
      </c>
      <c r="F66" s="571">
        <v>1712</v>
      </c>
      <c r="G66" s="570">
        <v>1029</v>
      </c>
      <c r="H66" s="575">
        <v>2803</v>
      </c>
    </row>
    <row r="67" spans="1:8" ht="17.25" customHeight="1">
      <c r="A67" s="335">
        <v>70</v>
      </c>
      <c r="B67" s="565" t="s">
        <v>304</v>
      </c>
      <c r="C67" s="572">
        <v>385</v>
      </c>
      <c r="D67" s="573">
        <v>2311</v>
      </c>
      <c r="E67" s="570">
        <v>318</v>
      </c>
      <c r="F67" s="571">
        <v>1811</v>
      </c>
      <c r="G67" s="570">
        <v>404</v>
      </c>
      <c r="H67" s="575">
        <v>2844</v>
      </c>
    </row>
    <row r="68" spans="1:8" ht="17.25" customHeight="1">
      <c r="A68" s="335">
        <v>71</v>
      </c>
      <c r="B68" s="565" t="s">
        <v>305</v>
      </c>
      <c r="C68" s="572">
        <v>357</v>
      </c>
      <c r="D68" s="573">
        <v>2361</v>
      </c>
      <c r="E68" s="570">
        <v>345</v>
      </c>
      <c r="F68" s="571">
        <v>1578</v>
      </c>
      <c r="G68" s="570">
        <v>454</v>
      </c>
      <c r="H68" s="575">
        <v>2673</v>
      </c>
    </row>
    <row r="69" spans="1:8" ht="17.25" customHeight="1">
      <c r="A69" s="335">
        <v>72</v>
      </c>
      <c r="B69" s="565" t="s">
        <v>306</v>
      </c>
      <c r="C69" s="572">
        <v>26</v>
      </c>
      <c r="D69" s="573">
        <v>102</v>
      </c>
      <c r="E69" s="570">
        <v>15</v>
      </c>
      <c r="F69" s="571">
        <v>119</v>
      </c>
      <c r="G69" s="570">
        <v>10</v>
      </c>
      <c r="H69" s="575">
        <v>83</v>
      </c>
    </row>
    <row r="70" spans="1:8" ht="17.25" customHeight="1">
      <c r="A70" s="335">
        <v>73</v>
      </c>
      <c r="B70" s="565" t="s">
        <v>307</v>
      </c>
      <c r="C70" s="572">
        <v>115</v>
      </c>
      <c r="D70" s="573">
        <v>654</v>
      </c>
      <c r="E70" s="570">
        <v>25</v>
      </c>
      <c r="F70" s="571">
        <v>83</v>
      </c>
      <c r="G70" s="570">
        <v>118</v>
      </c>
      <c r="H70" s="575">
        <v>611</v>
      </c>
    </row>
    <row r="71" spans="1:8" ht="17.25" customHeight="1">
      <c r="A71" s="335">
        <v>74</v>
      </c>
      <c r="B71" s="565" t="s">
        <v>308</v>
      </c>
      <c r="C71" s="572">
        <v>73</v>
      </c>
      <c r="D71" s="573">
        <v>265</v>
      </c>
      <c r="E71" s="570">
        <v>77</v>
      </c>
      <c r="F71" s="571">
        <v>289</v>
      </c>
      <c r="G71" s="570">
        <v>106</v>
      </c>
      <c r="H71" s="575">
        <v>479</v>
      </c>
    </row>
    <row r="72" spans="1:8" ht="17.25" customHeight="1">
      <c r="A72" s="335">
        <v>75</v>
      </c>
      <c r="B72" s="565" t="s">
        <v>309</v>
      </c>
      <c r="C72" s="572">
        <v>19</v>
      </c>
      <c r="D72" s="573">
        <v>52</v>
      </c>
      <c r="E72" s="570">
        <v>33</v>
      </c>
      <c r="F72" s="571">
        <v>62</v>
      </c>
      <c r="G72" s="570">
        <v>80</v>
      </c>
      <c r="H72" s="575">
        <v>172</v>
      </c>
    </row>
    <row r="73" spans="1:8" ht="17.25" customHeight="1">
      <c r="A73" s="335">
        <v>77</v>
      </c>
      <c r="B73" s="565" t="s">
        <v>310</v>
      </c>
      <c r="C73" s="572">
        <v>80</v>
      </c>
      <c r="D73" s="573">
        <v>287</v>
      </c>
      <c r="E73" s="570">
        <v>50</v>
      </c>
      <c r="F73" s="571">
        <v>350</v>
      </c>
      <c r="G73" s="570">
        <v>150</v>
      </c>
      <c r="H73" s="575">
        <v>1070</v>
      </c>
    </row>
    <row r="74" spans="1:8" ht="17.25" customHeight="1">
      <c r="A74" s="335">
        <v>78</v>
      </c>
      <c r="B74" s="565" t="s">
        <v>311</v>
      </c>
      <c r="C74" s="572">
        <v>2</v>
      </c>
      <c r="D74" s="573">
        <v>11</v>
      </c>
      <c r="E74" s="570">
        <v>6</v>
      </c>
      <c r="F74" s="571">
        <v>539</v>
      </c>
      <c r="G74" s="570">
        <v>10</v>
      </c>
      <c r="H74" s="575">
        <v>173</v>
      </c>
    </row>
    <row r="75" spans="1:8" ht="17.25" customHeight="1">
      <c r="A75" s="335">
        <v>79</v>
      </c>
      <c r="B75" s="565" t="s">
        <v>312</v>
      </c>
      <c r="C75" s="572">
        <v>44</v>
      </c>
      <c r="D75" s="573">
        <v>590</v>
      </c>
      <c r="E75" s="570">
        <v>49</v>
      </c>
      <c r="F75" s="571">
        <v>290</v>
      </c>
      <c r="G75" s="570">
        <v>81</v>
      </c>
      <c r="H75" s="575">
        <v>423</v>
      </c>
    </row>
    <row r="76" spans="1:8" ht="17.25" customHeight="1">
      <c r="A76" s="335">
        <v>80</v>
      </c>
      <c r="B76" s="565" t="s">
        <v>313</v>
      </c>
      <c r="C76" s="572">
        <v>259</v>
      </c>
      <c r="D76" s="573">
        <v>3149</v>
      </c>
      <c r="E76" s="570">
        <v>184</v>
      </c>
      <c r="F76" s="571">
        <v>2271</v>
      </c>
      <c r="G76" s="570">
        <v>341</v>
      </c>
      <c r="H76" s="575">
        <v>5344</v>
      </c>
    </row>
    <row r="77" spans="1:8" ht="17.25" customHeight="1">
      <c r="A77" s="335">
        <v>81</v>
      </c>
      <c r="B77" s="565" t="s">
        <v>314</v>
      </c>
      <c r="C77" s="572">
        <v>829</v>
      </c>
      <c r="D77" s="573">
        <v>10194</v>
      </c>
      <c r="E77" s="570">
        <v>784</v>
      </c>
      <c r="F77" s="571">
        <v>5150</v>
      </c>
      <c r="G77" s="570">
        <v>805</v>
      </c>
      <c r="H77" s="575">
        <v>13040</v>
      </c>
    </row>
    <row r="78" spans="1:8" ht="17.25" customHeight="1">
      <c r="A78" s="335">
        <v>82</v>
      </c>
      <c r="B78" s="565" t="s">
        <v>315</v>
      </c>
      <c r="C78" s="572">
        <v>543</v>
      </c>
      <c r="D78" s="573">
        <v>3119</v>
      </c>
      <c r="E78" s="570">
        <v>180</v>
      </c>
      <c r="F78" s="571">
        <v>1119</v>
      </c>
      <c r="G78" s="570">
        <v>680</v>
      </c>
      <c r="H78" s="575">
        <v>3545</v>
      </c>
    </row>
    <row r="79" spans="1:8" ht="17.25" customHeight="1">
      <c r="A79" s="335">
        <v>84</v>
      </c>
      <c r="B79" s="565" t="s">
        <v>316</v>
      </c>
      <c r="C79" s="572">
        <v>4</v>
      </c>
      <c r="D79" s="573">
        <v>76</v>
      </c>
      <c r="E79" s="570">
        <v>22</v>
      </c>
      <c r="F79" s="571">
        <v>958</v>
      </c>
      <c r="G79" s="570">
        <v>7</v>
      </c>
      <c r="H79" s="575">
        <v>567</v>
      </c>
    </row>
    <row r="80" spans="1:8" ht="17.25" customHeight="1">
      <c r="A80" s="335">
        <v>85</v>
      </c>
      <c r="B80" s="565" t="s">
        <v>317</v>
      </c>
      <c r="C80" s="572">
        <v>391</v>
      </c>
      <c r="D80" s="573">
        <v>7143</v>
      </c>
      <c r="E80" s="570">
        <v>301</v>
      </c>
      <c r="F80" s="571">
        <v>4752</v>
      </c>
      <c r="G80" s="570">
        <v>596</v>
      </c>
      <c r="H80" s="575">
        <v>12281</v>
      </c>
    </row>
    <row r="81" spans="1:8" ht="17.25" customHeight="1">
      <c r="A81" s="335">
        <v>86</v>
      </c>
      <c r="B81" s="565" t="s">
        <v>318</v>
      </c>
      <c r="C81" s="572">
        <v>274</v>
      </c>
      <c r="D81" s="573">
        <v>4628</v>
      </c>
      <c r="E81" s="570">
        <v>308</v>
      </c>
      <c r="F81" s="571">
        <v>2837</v>
      </c>
      <c r="G81" s="570">
        <v>355</v>
      </c>
      <c r="H81" s="575">
        <v>5715</v>
      </c>
    </row>
    <row r="82" spans="1:8" ht="17.25" customHeight="1">
      <c r="A82" s="335">
        <v>87</v>
      </c>
      <c r="B82" s="565" t="s">
        <v>319</v>
      </c>
      <c r="C82" s="572">
        <v>13</v>
      </c>
      <c r="D82" s="573">
        <v>368</v>
      </c>
      <c r="E82" s="570">
        <v>11</v>
      </c>
      <c r="F82" s="571">
        <v>117</v>
      </c>
      <c r="G82" s="570">
        <v>21</v>
      </c>
      <c r="H82" s="575">
        <v>365</v>
      </c>
    </row>
    <row r="83" spans="1:8" ht="17.25" customHeight="1">
      <c r="A83" s="335">
        <v>88</v>
      </c>
      <c r="B83" s="565" t="s">
        <v>320</v>
      </c>
      <c r="C83" s="572">
        <v>77</v>
      </c>
      <c r="D83" s="573">
        <v>657</v>
      </c>
      <c r="E83" s="570">
        <v>74</v>
      </c>
      <c r="F83" s="571">
        <v>830</v>
      </c>
      <c r="G83" s="570">
        <v>150</v>
      </c>
      <c r="H83" s="575">
        <v>1428</v>
      </c>
    </row>
    <row r="84" spans="1:8" ht="17.25" customHeight="1">
      <c r="A84" s="335">
        <v>90</v>
      </c>
      <c r="B84" s="565" t="s">
        <v>321</v>
      </c>
      <c r="C84" s="572">
        <v>5</v>
      </c>
      <c r="D84" s="573">
        <v>14</v>
      </c>
      <c r="E84" s="570">
        <v>8</v>
      </c>
      <c r="F84" s="571">
        <v>59</v>
      </c>
      <c r="G84" s="570">
        <v>17</v>
      </c>
      <c r="H84" s="575">
        <v>149</v>
      </c>
    </row>
    <row r="85" spans="1:8" ht="17.25" customHeight="1">
      <c r="A85" s="335">
        <v>91</v>
      </c>
      <c r="B85" s="565" t="s">
        <v>322</v>
      </c>
      <c r="C85" s="572">
        <v>2</v>
      </c>
      <c r="D85" s="573">
        <v>4</v>
      </c>
      <c r="E85" s="570">
        <v>6</v>
      </c>
      <c r="F85" s="571">
        <v>23</v>
      </c>
      <c r="G85" s="570">
        <v>6</v>
      </c>
      <c r="H85" s="575">
        <v>360</v>
      </c>
    </row>
    <row r="86" spans="1:8" ht="17.25" customHeight="1">
      <c r="A86" s="335">
        <v>92</v>
      </c>
      <c r="B86" s="565" t="s">
        <v>323</v>
      </c>
      <c r="C86" s="572">
        <v>55</v>
      </c>
      <c r="D86" s="573">
        <v>168</v>
      </c>
      <c r="E86" s="570">
        <v>40</v>
      </c>
      <c r="F86" s="571">
        <v>86</v>
      </c>
      <c r="G86" s="570">
        <v>82</v>
      </c>
      <c r="H86" s="575">
        <v>336</v>
      </c>
    </row>
    <row r="87" spans="1:8" ht="17.25" customHeight="1">
      <c r="A87" s="335">
        <v>93</v>
      </c>
      <c r="B87" s="565" t="s">
        <v>324</v>
      </c>
      <c r="C87" s="572">
        <v>70</v>
      </c>
      <c r="D87" s="573">
        <v>653</v>
      </c>
      <c r="E87" s="570">
        <v>105</v>
      </c>
      <c r="F87" s="571">
        <v>439</v>
      </c>
      <c r="G87" s="570">
        <v>91</v>
      </c>
      <c r="H87" s="575">
        <v>592</v>
      </c>
    </row>
    <row r="88" spans="1:8" ht="17.25" customHeight="1">
      <c r="A88" s="335">
        <v>94</v>
      </c>
      <c r="B88" s="565" t="s">
        <v>325</v>
      </c>
      <c r="C88" s="572">
        <v>136</v>
      </c>
      <c r="D88" s="573">
        <v>331</v>
      </c>
      <c r="E88" s="570">
        <v>221</v>
      </c>
      <c r="F88" s="571">
        <v>620</v>
      </c>
      <c r="G88" s="570">
        <v>243</v>
      </c>
      <c r="H88" s="575">
        <v>754</v>
      </c>
    </row>
    <row r="89" spans="1:8" ht="17.25" customHeight="1">
      <c r="A89" s="335">
        <v>95</v>
      </c>
      <c r="B89" s="565" t="s">
        <v>326</v>
      </c>
      <c r="C89" s="572">
        <v>213</v>
      </c>
      <c r="D89" s="573">
        <v>3636</v>
      </c>
      <c r="E89" s="570">
        <v>192</v>
      </c>
      <c r="F89" s="571">
        <v>792</v>
      </c>
      <c r="G89" s="570">
        <v>267</v>
      </c>
      <c r="H89" s="575">
        <v>1412</v>
      </c>
    </row>
    <row r="90" spans="1:8" ht="17.25" customHeight="1">
      <c r="A90" s="335">
        <v>96</v>
      </c>
      <c r="B90" s="565" t="s">
        <v>327</v>
      </c>
      <c r="C90" s="572">
        <v>274</v>
      </c>
      <c r="D90" s="573">
        <v>799</v>
      </c>
      <c r="E90" s="570">
        <v>295</v>
      </c>
      <c r="F90" s="571">
        <v>865</v>
      </c>
      <c r="G90" s="570">
        <v>285</v>
      </c>
      <c r="H90" s="575">
        <v>1642</v>
      </c>
    </row>
    <row r="91" spans="1:8" ht="17.25" customHeight="1">
      <c r="A91" s="335">
        <v>97</v>
      </c>
      <c r="B91" s="565" t="s">
        <v>328</v>
      </c>
      <c r="C91" s="572">
        <v>72</v>
      </c>
      <c r="D91" s="573">
        <v>78</v>
      </c>
      <c r="E91" s="570">
        <v>50</v>
      </c>
      <c r="F91" s="571">
        <v>51</v>
      </c>
      <c r="G91" s="570">
        <v>112</v>
      </c>
      <c r="H91" s="575">
        <v>117</v>
      </c>
    </row>
    <row r="92" spans="1:8" ht="17.25" customHeight="1">
      <c r="A92" s="335">
        <v>98</v>
      </c>
      <c r="B92" s="565" t="s">
        <v>329</v>
      </c>
      <c r="C92" s="572">
        <v>1</v>
      </c>
      <c r="D92" s="573">
        <v>7</v>
      </c>
      <c r="E92" s="570">
        <v>1</v>
      </c>
      <c r="F92" s="571">
        <v>1</v>
      </c>
      <c r="G92" s="570">
        <v>4</v>
      </c>
      <c r="H92" s="575">
        <v>10</v>
      </c>
    </row>
    <row r="93" spans="1:8" ht="17.25" customHeight="1">
      <c r="A93" s="335">
        <v>99</v>
      </c>
      <c r="B93" s="565" t="s">
        <v>330</v>
      </c>
      <c r="C93" s="572">
        <v>7</v>
      </c>
      <c r="D93" s="573">
        <v>20</v>
      </c>
      <c r="E93" s="570">
        <v>0</v>
      </c>
      <c r="F93" s="571">
        <v>0</v>
      </c>
      <c r="G93" s="570">
        <v>10</v>
      </c>
      <c r="H93" s="575">
        <v>48</v>
      </c>
    </row>
    <row r="94" spans="1:8" ht="27" customHeight="1" thickBot="1">
      <c r="A94" s="1141" t="s">
        <v>144</v>
      </c>
      <c r="B94" s="1142"/>
      <c r="C94" s="662"/>
      <c r="D94" s="663"/>
      <c r="E94" s="662"/>
      <c r="F94" s="663"/>
      <c r="G94" s="662"/>
      <c r="H94" s="664"/>
    </row>
    <row r="95" spans="1:8" ht="13.5" thickTop="1">
      <c r="A95" s="1154"/>
      <c r="B95" s="1154"/>
      <c r="C95" s="1154"/>
      <c r="D95" s="1154"/>
      <c r="E95" s="1154"/>
      <c r="F95" s="1154"/>
      <c r="G95" s="1154"/>
      <c r="H95" s="1154"/>
    </row>
    <row r="96" spans="1:8" ht="15.75" customHeight="1">
      <c r="A96" s="1122" t="s">
        <v>365</v>
      </c>
      <c r="B96" s="1123"/>
      <c r="C96" s="1123"/>
      <c r="D96" s="1123"/>
      <c r="E96" s="1123"/>
      <c r="F96" s="1123"/>
      <c r="G96" s="1123"/>
      <c r="H96" s="1123"/>
    </row>
    <row r="97" spans="1:8" ht="12.75" customHeight="1">
      <c r="A97" s="1122" t="s">
        <v>364</v>
      </c>
      <c r="B97" s="1123"/>
      <c r="C97" s="1123"/>
      <c r="D97" s="1123"/>
      <c r="E97" s="1123"/>
      <c r="F97" s="1123"/>
      <c r="G97" s="1123"/>
      <c r="H97" s="1123"/>
    </row>
    <row r="98" spans="1:8" ht="12.75" customHeight="1">
      <c r="A98" s="1132" t="s">
        <v>353</v>
      </c>
      <c r="B98" s="1123"/>
      <c r="C98" s="1123"/>
      <c r="D98" s="1123"/>
      <c r="E98" s="1123"/>
      <c r="F98" s="1123"/>
      <c r="G98" s="1123"/>
      <c r="H98" s="1123"/>
    </row>
    <row r="99" spans="1:8" ht="12.75">
      <c r="A99" s="1140"/>
      <c r="B99" s="1140"/>
      <c r="C99" s="1140"/>
      <c r="D99" s="1140"/>
      <c r="E99" s="1140"/>
      <c r="F99" s="1140"/>
      <c r="G99" s="1140"/>
      <c r="H99" s="1140"/>
    </row>
    <row r="101" spans="2:8" s="45" customFormat="1" ht="21" customHeight="1">
      <c r="B101" s="46"/>
      <c r="C101" s="1008" t="s">
        <v>36</v>
      </c>
      <c r="D101" s="1008"/>
      <c r="E101" s="55"/>
      <c r="F101" s="123"/>
      <c r="G101" s="55"/>
      <c r="H101" s="55"/>
    </row>
  </sheetData>
  <sheetProtection/>
  <mergeCells count="14">
    <mergeCell ref="A2:H2"/>
    <mergeCell ref="A3:H3"/>
    <mergeCell ref="A4:A5"/>
    <mergeCell ref="B4:B5"/>
    <mergeCell ref="C4:D4"/>
    <mergeCell ref="E4:F4"/>
    <mergeCell ref="G4:H4"/>
    <mergeCell ref="A94:B94"/>
    <mergeCell ref="A96:H96"/>
    <mergeCell ref="A97:H97"/>
    <mergeCell ref="A98:H98"/>
    <mergeCell ref="A99:H99"/>
    <mergeCell ref="C101:D101"/>
    <mergeCell ref="A95:H95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3" t="s">
        <v>3</v>
      </c>
      <c r="B1" s="108"/>
      <c r="C1" s="108"/>
      <c r="D1" s="108"/>
      <c r="E1" s="144"/>
      <c r="F1" s="101"/>
      <c r="G1" s="101"/>
      <c r="H1" s="842" t="s">
        <v>4</v>
      </c>
    </row>
    <row r="2" spans="1:8" ht="27" customHeight="1" thickBot="1" thickTop="1">
      <c r="A2" s="1278" t="s">
        <v>534</v>
      </c>
      <c r="B2" s="1279"/>
      <c r="C2" s="1279"/>
      <c r="D2" s="1279"/>
      <c r="E2" s="1279"/>
      <c r="F2" s="1279"/>
      <c r="G2" s="1279"/>
      <c r="H2" s="1280"/>
    </row>
    <row r="3" spans="1:17" ht="39.75" customHeight="1" thickBot="1">
      <c r="A3" s="1283" t="s">
        <v>372</v>
      </c>
      <c r="B3" s="1281"/>
      <c r="C3" s="1281"/>
      <c r="D3" s="1281"/>
      <c r="E3" s="1281"/>
      <c r="F3" s="1281"/>
      <c r="G3" s="1281"/>
      <c r="H3" s="1282"/>
      <c r="I3" s="330"/>
      <c r="J3" s="330"/>
      <c r="K3" s="330"/>
      <c r="L3" s="330"/>
      <c r="M3" s="330"/>
      <c r="N3" s="330"/>
      <c r="O3" s="330"/>
      <c r="P3" s="330"/>
      <c r="Q3" s="330"/>
    </row>
    <row r="4" spans="1:8" ht="36" customHeight="1">
      <c r="A4" s="1150" t="s">
        <v>147</v>
      </c>
      <c r="B4" s="1152" t="s">
        <v>148</v>
      </c>
      <c r="C4" s="1146" t="s">
        <v>28</v>
      </c>
      <c r="D4" s="1147"/>
      <c r="E4" s="1146" t="s">
        <v>170</v>
      </c>
      <c r="F4" s="1147"/>
      <c r="G4" s="1146" t="s">
        <v>171</v>
      </c>
      <c r="H4" s="1148"/>
    </row>
    <row r="5" spans="1:8" ht="34.5" customHeight="1" thickBot="1">
      <c r="A5" s="1151"/>
      <c r="B5" s="1153"/>
      <c r="C5" s="665" t="s">
        <v>149</v>
      </c>
      <c r="D5" s="666" t="s">
        <v>150</v>
      </c>
      <c r="E5" s="665" t="s">
        <v>149</v>
      </c>
      <c r="F5" s="666" t="s">
        <v>150</v>
      </c>
      <c r="G5" s="665" t="s">
        <v>149</v>
      </c>
      <c r="H5" s="667" t="s">
        <v>150</v>
      </c>
    </row>
    <row r="6" spans="1:8" ht="17.25" customHeight="1">
      <c r="A6" s="753" t="s">
        <v>53</v>
      </c>
      <c r="B6" s="754" t="s">
        <v>243</v>
      </c>
      <c r="C6" s="568">
        <v>235</v>
      </c>
      <c r="D6" s="569">
        <v>1585</v>
      </c>
      <c r="E6" s="568">
        <v>265</v>
      </c>
      <c r="F6" s="569">
        <v>1751</v>
      </c>
      <c r="G6" s="568">
        <v>816</v>
      </c>
      <c r="H6" s="574">
        <v>4596</v>
      </c>
    </row>
    <row r="7" spans="1:8" ht="17.25" customHeight="1">
      <c r="A7" s="333" t="s">
        <v>55</v>
      </c>
      <c r="B7" s="564" t="s">
        <v>244</v>
      </c>
      <c r="C7" s="570">
        <v>26</v>
      </c>
      <c r="D7" s="571">
        <v>1347</v>
      </c>
      <c r="E7" s="570">
        <v>67</v>
      </c>
      <c r="F7" s="571">
        <v>1817</v>
      </c>
      <c r="G7" s="570">
        <v>58</v>
      </c>
      <c r="H7" s="575">
        <v>1617</v>
      </c>
    </row>
    <row r="8" spans="1:8" ht="17.25" customHeight="1">
      <c r="A8" s="333" t="s">
        <v>57</v>
      </c>
      <c r="B8" s="564" t="s">
        <v>245</v>
      </c>
      <c r="C8" s="570">
        <v>16</v>
      </c>
      <c r="D8" s="571">
        <v>117</v>
      </c>
      <c r="E8" s="570">
        <v>26</v>
      </c>
      <c r="F8" s="571">
        <v>179</v>
      </c>
      <c r="G8" s="570">
        <v>9</v>
      </c>
      <c r="H8" s="575">
        <v>28</v>
      </c>
    </row>
    <row r="9" spans="1:8" ht="17.25" customHeight="1">
      <c r="A9" s="335" t="s">
        <v>61</v>
      </c>
      <c r="B9" s="564" t="s">
        <v>246</v>
      </c>
      <c r="C9" s="570">
        <v>0</v>
      </c>
      <c r="D9" s="571">
        <v>0</v>
      </c>
      <c r="E9" s="570">
        <v>28</v>
      </c>
      <c r="F9" s="571">
        <v>394</v>
      </c>
      <c r="G9" s="570">
        <v>5</v>
      </c>
      <c r="H9" s="575">
        <v>204</v>
      </c>
    </row>
    <row r="10" spans="1:8" ht="17.25" customHeight="1">
      <c r="A10" s="335" t="s">
        <v>63</v>
      </c>
      <c r="B10" s="564" t="s">
        <v>247</v>
      </c>
      <c r="C10" s="570">
        <v>1</v>
      </c>
      <c r="D10" s="571">
        <v>11</v>
      </c>
      <c r="E10" s="570">
        <v>0</v>
      </c>
      <c r="F10" s="571">
        <v>0</v>
      </c>
      <c r="G10" s="570">
        <v>0</v>
      </c>
      <c r="H10" s="575">
        <v>0</v>
      </c>
    </row>
    <row r="11" spans="1:8" ht="17.25" customHeight="1">
      <c r="A11" s="335" t="s">
        <v>65</v>
      </c>
      <c r="B11" s="564" t="s">
        <v>248</v>
      </c>
      <c r="C11" s="570">
        <v>79</v>
      </c>
      <c r="D11" s="571">
        <v>1702</v>
      </c>
      <c r="E11" s="570">
        <v>42</v>
      </c>
      <c r="F11" s="571">
        <v>533</v>
      </c>
      <c r="G11" s="570">
        <v>14</v>
      </c>
      <c r="H11" s="575">
        <v>115</v>
      </c>
    </row>
    <row r="12" spans="1:8" ht="17.25" customHeight="1">
      <c r="A12" s="335" t="s">
        <v>67</v>
      </c>
      <c r="B12" s="564" t="s">
        <v>249</v>
      </c>
      <c r="C12" s="570">
        <v>96</v>
      </c>
      <c r="D12" s="571">
        <v>902</v>
      </c>
      <c r="E12" s="570">
        <v>118</v>
      </c>
      <c r="F12" s="571">
        <v>1708</v>
      </c>
      <c r="G12" s="570">
        <v>144</v>
      </c>
      <c r="H12" s="575">
        <v>1604</v>
      </c>
    </row>
    <row r="13" spans="1:8" ht="17.25" customHeight="1">
      <c r="A13" s="335" t="s">
        <v>69</v>
      </c>
      <c r="B13" s="564" t="s">
        <v>250</v>
      </c>
      <c r="C13" s="570">
        <v>9</v>
      </c>
      <c r="D13" s="571">
        <v>48</v>
      </c>
      <c r="E13" s="570">
        <v>3</v>
      </c>
      <c r="F13" s="571">
        <v>33</v>
      </c>
      <c r="G13" s="570">
        <v>8</v>
      </c>
      <c r="H13" s="575">
        <v>46</v>
      </c>
    </row>
    <row r="14" spans="1:8" ht="17.25" customHeight="1">
      <c r="A14" s="335">
        <v>10</v>
      </c>
      <c r="B14" s="564" t="s">
        <v>251</v>
      </c>
      <c r="C14" s="570">
        <v>685</v>
      </c>
      <c r="D14" s="571">
        <v>6785</v>
      </c>
      <c r="E14" s="570">
        <v>546</v>
      </c>
      <c r="F14" s="571">
        <v>4159</v>
      </c>
      <c r="G14" s="570">
        <v>1083</v>
      </c>
      <c r="H14" s="575">
        <v>16428</v>
      </c>
    </row>
    <row r="15" spans="1:8" ht="17.25" customHeight="1">
      <c r="A15" s="335">
        <v>11</v>
      </c>
      <c r="B15" s="564" t="s">
        <v>252</v>
      </c>
      <c r="C15" s="570">
        <v>4</v>
      </c>
      <c r="D15" s="571">
        <v>16</v>
      </c>
      <c r="E15" s="570">
        <v>22</v>
      </c>
      <c r="F15" s="571">
        <v>185</v>
      </c>
      <c r="G15" s="570">
        <v>6</v>
      </c>
      <c r="H15" s="575">
        <v>137</v>
      </c>
    </row>
    <row r="16" spans="1:8" ht="17.25" customHeight="1">
      <c r="A16" s="335">
        <v>12</v>
      </c>
      <c r="B16" s="564" t="s">
        <v>253</v>
      </c>
      <c r="C16" s="570">
        <v>0</v>
      </c>
      <c r="D16" s="571">
        <v>0</v>
      </c>
      <c r="E16" s="570">
        <v>0</v>
      </c>
      <c r="F16" s="571">
        <v>0</v>
      </c>
      <c r="G16" s="570">
        <v>0</v>
      </c>
      <c r="H16" s="575">
        <v>0</v>
      </c>
    </row>
    <row r="17" spans="1:8" ht="17.25" customHeight="1">
      <c r="A17" s="335">
        <v>13</v>
      </c>
      <c r="B17" s="564" t="s">
        <v>254</v>
      </c>
      <c r="C17" s="570">
        <v>200</v>
      </c>
      <c r="D17" s="571">
        <v>9427</v>
      </c>
      <c r="E17" s="570">
        <v>1407</v>
      </c>
      <c r="F17" s="571">
        <v>37048</v>
      </c>
      <c r="G17" s="570">
        <v>132</v>
      </c>
      <c r="H17" s="575">
        <v>1801</v>
      </c>
    </row>
    <row r="18" spans="1:8" ht="17.25" customHeight="1">
      <c r="A18" s="335">
        <v>14</v>
      </c>
      <c r="B18" s="565" t="s">
        <v>255</v>
      </c>
      <c r="C18" s="570">
        <v>123</v>
      </c>
      <c r="D18" s="571">
        <v>821</v>
      </c>
      <c r="E18" s="570">
        <v>318</v>
      </c>
      <c r="F18" s="571">
        <v>9596</v>
      </c>
      <c r="G18" s="570">
        <v>284</v>
      </c>
      <c r="H18" s="575">
        <v>2363</v>
      </c>
    </row>
    <row r="19" spans="1:8" ht="17.25" customHeight="1">
      <c r="A19" s="335">
        <v>15</v>
      </c>
      <c r="B19" s="564" t="s">
        <v>256</v>
      </c>
      <c r="C19" s="570">
        <v>27</v>
      </c>
      <c r="D19" s="571">
        <v>358</v>
      </c>
      <c r="E19" s="570">
        <v>43</v>
      </c>
      <c r="F19" s="571">
        <v>298</v>
      </c>
      <c r="G19" s="570">
        <v>295</v>
      </c>
      <c r="H19" s="575">
        <v>2465</v>
      </c>
    </row>
    <row r="20" spans="1:8" ht="17.25" customHeight="1">
      <c r="A20" s="335">
        <v>16</v>
      </c>
      <c r="B20" s="564" t="s">
        <v>257</v>
      </c>
      <c r="C20" s="570">
        <v>133</v>
      </c>
      <c r="D20" s="571">
        <v>1159</v>
      </c>
      <c r="E20" s="570">
        <v>237</v>
      </c>
      <c r="F20" s="571">
        <v>1060</v>
      </c>
      <c r="G20" s="570">
        <v>272</v>
      </c>
      <c r="H20" s="575">
        <v>1388</v>
      </c>
    </row>
    <row r="21" spans="1:8" ht="17.25" customHeight="1">
      <c r="A21" s="335">
        <v>17</v>
      </c>
      <c r="B21" s="564" t="s">
        <v>258</v>
      </c>
      <c r="C21" s="570">
        <v>42</v>
      </c>
      <c r="D21" s="571">
        <v>1205</v>
      </c>
      <c r="E21" s="570">
        <v>30</v>
      </c>
      <c r="F21" s="571">
        <v>1083</v>
      </c>
      <c r="G21" s="570">
        <v>52</v>
      </c>
      <c r="H21" s="575">
        <v>727</v>
      </c>
    </row>
    <row r="22" spans="1:8" ht="17.25" customHeight="1">
      <c r="A22" s="335">
        <v>18</v>
      </c>
      <c r="B22" s="565" t="s">
        <v>259</v>
      </c>
      <c r="C22" s="570">
        <v>83</v>
      </c>
      <c r="D22" s="571">
        <v>400</v>
      </c>
      <c r="E22" s="570">
        <v>92</v>
      </c>
      <c r="F22" s="571">
        <v>616</v>
      </c>
      <c r="G22" s="570">
        <v>183</v>
      </c>
      <c r="H22" s="575">
        <v>1432</v>
      </c>
    </row>
    <row r="23" spans="1:8" ht="17.25" customHeight="1">
      <c r="A23" s="335">
        <v>19</v>
      </c>
      <c r="B23" s="564" t="s">
        <v>260</v>
      </c>
      <c r="C23" s="570">
        <v>6</v>
      </c>
      <c r="D23" s="571">
        <v>59</v>
      </c>
      <c r="E23" s="570">
        <v>8</v>
      </c>
      <c r="F23" s="571">
        <v>120</v>
      </c>
      <c r="G23" s="570">
        <v>19</v>
      </c>
      <c r="H23" s="575">
        <v>77</v>
      </c>
    </row>
    <row r="24" spans="1:8" ht="17.25" customHeight="1">
      <c r="A24" s="335">
        <v>20</v>
      </c>
      <c r="B24" s="564" t="s">
        <v>261</v>
      </c>
      <c r="C24" s="570">
        <v>61</v>
      </c>
      <c r="D24" s="571">
        <v>593</v>
      </c>
      <c r="E24" s="570">
        <v>47</v>
      </c>
      <c r="F24" s="571">
        <v>614</v>
      </c>
      <c r="G24" s="570">
        <v>111</v>
      </c>
      <c r="H24" s="575">
        <v>790</v>
      </c>
    </row>
    <row r="25" spans="1:8" ht="17.25" customHeight="1">
      <c r="A25" s="335">
        <v>21</v>
      </c>
      <c r="B25" s="564" t="s">
        <v>262</v>
      </c>
      <c r="C25" s="570">
        <v>3</v>
      </c>
      <c r="D25" s="571">
        <v>16</v>
      </c>
      <c r="E25" s="570">
        <v>2</v>
      </c>
      <c r="F25" s="571">
        <v>14</v>
      </c>
      <c r="G25" s="570">
        <v>4</v>
      </c>
      <c r="H25" s="575">
        <v>173</v>
      </c>
    </row>
    <row r="26" spans="1:8" ht="17.25" customHeight="1">
      <c r="A26" s="335">
        <v>22</v>
      </c>
      <c r="B26" s="565" t="s">
        <v>263</v>
      </c>
      <c r="C26" s="570">
        <v>219</v>
      </c>
      <c r="D26" s="571">
        <v>3027</v>
      </c>
      <c r="E26" s="570">
        <v>156</v>
      </c>
      <c r="F26" s="571">
        <v>1642</v>
      </c>
      <c r="G26" s="570">
        <v>442</v>
      </c>
      <c r="H26" s="575">
        <v>5021</v>
      </c>
    </row>
    <row r="27" spans="1:8" ht="17.25" customHeight="1">
      <c r="A27" s="335">
        <v>23</v>
      </c>
      <c r="B27" s="565" t="s">
        <v>264</v>
      </c>
      <c r="C27" s="570">
        <v>230</v>
      </c>
      <c r="D27" s="571">
        <v>3725</v>
      </c>
      <c r="E27" s="570">
        <v>351</v>
      </c>
      <c r="F27" s="571">
        <v>9254</v>
      </c>
      <c r="G27" s="570">
        <v>332</v>
      </c>
      <c r="H27" s="575">
        <v>3840</v>
      </c>
    </row>
    <row r="28" spans="1:8" ht="17.25" customHeight="1">
      <c r="A28" s="335">
        <v>24</v>
      </c>
      <c r="B28" s="565" t="s">
        <v>265</v>
      </c>
      <c r="C28" s="570">
        <v>125</v>
      </c>
      <c r="D28" s="571">
        <v>2157</v>
      </c>
      <c r="E28" s="570">
        <v>100</v>
      </c>
      <c r="F28" s="571">
        <v>1911</v>
      </c>
      <c r="G28" s="570">
        <v>436</v>
      </c>
      <c r="H28" s="575">
        <v>5876</v>
      </c>
    </row>
    <row r="29" spans="1:8" ht="17.25" customHeight="1">
      <c r="A29" s="335">
        <v>25</v>
      </c>
      <c r="B29" s="564" t="s">
        <v>266</v>
      </c>
      <c r="C29" s="570">
        <v>873</v>
      </c>
      <c r="D29" s="571">
        <v>13565</v>
      </c>
      <c r="E29" s="570">
        <v>654</v>
      </c>
      <c r="F29" s="571">
        <v>4942</v>
      </c>
      <c r="G29" s="570">
        <v>1704</v>
      </c>
      <c r="H29" s="575">
        <v>15122</v>
      </c>
    </row>
    <row r="30" spans="1:8" ht="17.25" customHeight="1">
      <c r="A30" s="335">
        <v>26</v>
      </c>
      <c r="B30" s="564" t="s">
        <v>267</v>
      </c>
      <c r="C30" s="570">
        <v>29</v>
      </c>
      <c r="D30" s="571">
        <v>311</v>
      </c>
      <c r="E30" s="570">
        <v>24</v>
      </c>
      <c r="F30" s="571">
        <v>112</v>
      </c>
      <c r="G30" s="570">
        <v>24</v>
      </c>
      <c r="H30" s="575">
        <v>105</v>
      </c>
    </row>
    <row r="31" spans="1:8" ht="17.25" customHeight="1">
      <c r="A31" s="335">
        <v>27</v>
      </c>
      <c r="B31" s="564" t="s">
        <v>268</v>
      </c>
      <c r="C31" s="570">
        <v>152</v>
      </c>
      <c r="D31" s="571">
        <v>3668</v>
      </c>
      <c r="E31" s="570">
        <v>62</v>
      </c>
      <c r="F31" s="571">
        <v>1018</v>
      </c>
      <c r="G31" s="570">
        <v>177</v>
      </c>
      <c r="H31" s="575">
        <v>1414</v>
      </c>
    </row>
    <row r="32" spans="1:8" ht="17.25" customHeight="1">
      <c r="A32" s="335">
        <v>28</v>
      </c>
      <c r="B32" s="565" t="s">
        <v>269</v>
      </c>
      <c r="C32" s="570">
        <v>122</v>
      </c>
      <c r="D32" s="571">
        <v>1967</v>
      </c>
      <c r="E32" s="570">
        <v>74</v>
      </c>
      <c r="F32" s="571">
        <v>675</v>
      </c>
      <c r="G32" s="570">
        <v>882</v>
      </c>
      <c r="H32" s="575">
        <v>11400</v>
      </c>
    </row>
    <row r="33" spans="1:8" ht="17.25" customHeight="1">
      <c r="A33" s="335">
        <v>29</v>
      </c>
      <c r="B33" s="564" t="s">
        <v>270</v>
      </c>
      <c r="C33" s="570">
        <v>30</v>
      </c>
      <c r="D33" s="571">
        <v>270</v>
      </c>
      <c r="E33" s="570">
        <v>14</v>
      </c>
      <c r="F33" s="571">
        <v>52</v>
      </c>
      <c r="G33" s="570">
        <v>446</v>
      </c>
      <c r="H33" s="575">
        <v>6757</v>
      </c>
    </row>
    <row r="34" spans="1:8" ht="17.25" customHeight="1">
      <c r="A34" s="335">
        <v>30</v>
      </c>
      <c r="B34" s="564" t="s">
        <v>271</v>
      </c>
      <c r="C34" s="570">
        <v>15</v>
      </c>
      <c r="D34" s="571">
        <v>1005</v>
      </c>
      <c r="E34" s="570">
        <v>5</v>
      </c>
      <c r="F34" s="571">
        <v>41</v>
      </c>
      <c r="G34" s="570">
        <v>14</v>
      </c>
      <c r="H34" s="575">
        <v>135</v>
      </c>
    </row>
    <row r="35" spans="1:8" ht="17.25" customHeight="1">
      <c r="A35" s="335">
        <v>31</v>
      </c>
      <c r="B35" s="565" t="s">
        <v>272</v>
      </c>
      <c r="C35" s="570">
        <v>1071</v>
      </c>
      <c r="D35" s="571">
        <v>21819</v>
      </c>
      <c r="E35" s="570">
        <v>258</v>
      </c>
      <c r="F35" s="571">
        <v>1301</v>
      </c>
      <c r="G35" s="570">
        <v>385</v>
      </c>
      <c r="H35" s="575">
        <v>2388</v>
      </c>
    </row>
    <row r="36" spans="1:8" ht="17.25" customHeight="1">
      <c r="A36" s="335">
        <v>32</v>
      </c>
      <c r="B36" s="564" t="s">
        <v>273</v>
      </c>
      <c r="C36" s="570">
        <v>39</v>
      </c>
      <c r="D36" s="571">
        <v>437</v>
      </c>
      <c r="E36" s="570">
        <v>37</v>
      </c>
      <c r="F36" s="571">
        <v>440</v>
      </c>
      <c r="G36" s="570">
        <v>91</v>
      </c>
      <c r="H36" s="575">
        <v>591</v>
      </c>
    </row>
    <row r="37" spans="1:8" ht="17.25" customHeight="1">
      <c r="A37" s="335">
        <v>33</v>
      </c>
      <c r="B37" s="564" t="s">
        <v>274</v>
      </c>
      <c r="C37" s="570">
        <v>365</v>
      </c>
      <c r="D37" s="571">
        <v>3190</v>
      </c>
      <c r="E37" s="570">
        <v>351</v>
      </c>
      <c r="F37" s="571">
        <v>1604</v>
      </c>
      <c r="G37" s="570">
        <v>488</v>
      </c>
      <c r="H37" s="575">
        <v>2123</v>
      </c>
    </row>
    <row r="38" spans="1:8" ht="17.25" customHeight="1">
      <c r="A38" s="335">
        <v>35</v>
      </c>
      <c r="B38" s="564" t="s">
        <v>275</v>
      </c>
      <c r="C38" s="570">
        <v>100</v>
      </c>
      <c r="D38" s="571">
        <v>1561</v>
      </c>
      <c r="E38" s="570">
        <v>424</v>
      </c>
      <c r="F38" s="571">
        <v>1393</v>
      </c>
      <c r="G38" s="570">
        <v>153</v>
      </c>
      <c r="H38" s="575">
        <v>2059</v>
      </c>
    </row>
    <row r="39" spans="1:8" ht="17.25" customHeight="1">
      <c r="A39" s="335">
        <v>36</v>
      </c>
      <c r="B39" s="564" t="s">
        <v>276</v>
      </c>
      <c r="C39" s="570">
        <v>9</v>
      </c>
      <c r="D39" s="571">
        <v>382</v>
      </c>
      <c r="E39" s="570">
        <v>36</v>
      </c>
      <c r="F39" s="571">
        <v>227</v>
      </c>
      <c r="G39" s="570">
        <v>56</v>
      </c>
      <c r="H39" s="575">
        <v>685</v>
      </c>
    </row>
    <row r="40" spans="1:8" ht="17.25" customHeight="1">
      <c r="A40" s="335">
        <v>37</v>
      </c>
      <c r="B40" s="564" t="s">
        <v>277</v>
      </c>
      <c r="C40" s="570">
        <v>3</v>
      </c>
      <c r="D40" s="571">
        <v>22</v>
      </c>
      <c r="E40" s="570">
        <v>7</v>
      </c>
      <c r="F40" s="571">
        <v>351</v>
      </c>
      <c r="G40" s="570">
        <v>4</v>
      </c>
      <c r="H40" s="575">
        <v>795</v>
      </c>
    </row>
    <row r="41" spans="1:8" ht="17.25" customHeight="1">
      <c r="A41" s="335">
        <v>38</v>
      </c>
      <c r="B41" s="564" t="s">
        <v>278</v>
      </c>
      <c r="C41" s="570">
        <v>56</v>
      </c>
      <c r="D41" s="571">
        <v>362</v>
      </c>
      <c r="E41" s="570">
        <v>45</v>
      </c>
      <c r="F41" s="571">
        <v>954</v>
      </c>
      <c r="G41" s="570">
        <v>89</v>
      </c>
      <c r="H41" s="575">
        <v>2002</v>
      </c>
    </row>
    <row r="42" spans="1:8" ht="17.25" customHeight="1">
      <c r="A42" s="335">
        <v>39</v>
      </c>
      <c r="B42" s="564" t="s">
        <v>279</v>
      </c>
      <c r="C42" s="570">
        <v>2</v>
      </c>
      <c r="D42" s="571">
        <v>5</v>
      </c>
      <c r="E42" s="570">
        <v>3</v>
      </c>
      <c r="F42" s="571">
        <v>40</v>
      </c>
      <c r="G42" s="570">
        <v>2</v>
      </c>
      <c r="H42" s="575">
        <v>18</v>
      </c>
    </row>
    <row r="43" spans="1:8" ht="17.25" customHeight="1">
      <c r="A43" s="335">
        <v>41</v>
      </c>
      <c r="B43" s="564" t="s">
        <v>280</v>
      </c>
      <c r="C43" s="570">
        <v>2725</v>
      </c>
      <c r="D43" s="571">
        <v>21459</v>
      </c>
      <c r="E43" s="570">
        <v>2234</v>
      </c>
      <c r="F43" s="571">
        <v>16442</v>
      </c>
      <c r="G43" s="570">
        <v>3832</v>
      </c>
      <c r="H43" s="575">
        <v>33150</v>
      </c>
    </row>
    <row r="44" spans="1:8" ht="17.25" customHeight="1">
      <c r="A44" s="335">
        <v>42</v>
      </c>
      <c r="B44" s="564" t="s">
        <v>281</v>
      </c>
      <c r="C44" s="570">
        <v>265</v>
      </c>
      <c r="D44" s="571">
        <v>5508</v>
      </c>
      <c r="E44" s="570">
        <v>210</v>
      </c>
      <c r="F44" s="571">
        <v>4534</v>
      </c>
      <c r="G44" s="570">
        <v>485</v>
      </c>
      <c r="H44" s="575">
        <v>8338</v>
      </c>
    </row>
    <row r="45" spans="1:8" ht="17.25" customHeight="1">
      <c r="A45" s="335">
        <v>43</v>
      </c>
      <c r="B45" s="564" t="s">
        <v>282</v>
      </c>
      <c r="C45" s="570">
        <v>871</v>
      </c>
      <c r="D45" s="571">
        <v>5163</v>
      </c>
      <c r="E45" s="570">
        <v>818</v>
      </c>
      <c r="F45" s="571">
        <v>4047</v>
      </c>
      <c r="G45" s="570">
        <v>1239</v>
      </c>
      <c r="H45" s="575">
        <v>6745</v>
      </c>
    </row>
    <row r="46" spans="1:8" ht="17.25" customHeight="1">
      <c r="A46" s="335">
        <v>45</v>
      </c>
      <c r="B46" s="565" t="s">
        <v>283</v>
      </c>
      <c r="C46" s="570">
        <v>763</v>
      </c>
      <c r="D46" s="571">
        <v>2779</v>
      </c>
      <c r="E46" s="570">
        <v>635</v>
      </c>
      <c r="F46" s="571">
        <v>2064</v>
      </c>
      <c r="G46" s="570">
        <v>1477</v>
      </c>
      <c r="H46" s="575">
        <v>5348</v>
      </c>
    </row>
    <row r="47" spans="1:8" ht="17.25" customHeight="1">
      <c r="A47" s="335">
        <v>46</v>
      </c>
      <c r="B47" s="565" t="s">
        <v>284</v>
      </c>
      <c r="C47" s="570">
        <v>1743</v>
      </c>
      <c r="D47" s="571">
        <v>8482</v>
      </c>
      <c r="E47" s="570">
        <v>1252</v>
      </c>
      <c r="F47" s="571">
        <v>5746</v>
      </c>
      <c r="G47" s="570">
        <v>2748</v>
      </c>
      <c r="H47" s="575">
        <v>12657</v>
      </c>
    </row>
    <row r="48" spans="1:8" ht="17.25" customHeight="1">
      <c r="A48" s="335">
        <v>47</v>
      </c>
      <c r="B48" s="565" t="s">
        <v>285</v>
      </c>
      <c r="C48" s="570">
        <v>4742</v>
      </c>
      <c r="D48" s="571">
        <v>19539</v>
      </c>
      <c r="E48" s="570">
        <v>3817</v>
      </c>
      <c r="F48" s="571">
        <v>15248</v>
      </c>
      <c r="G48" s="570">
        <v>7261</v>
      </c>
      <c r="H48" s="575">
        <v>27702</v>
      </c>
    </row>
    <row r="49" spans="1:8" ht="17.25" customHeight="1">
      <c r="A49" s="335">
        <v>49</v>
      </c>
      <c r="B49" s="565" t="s">
        <v>286</v>
      </c>
      <c r="C49" s="570">
        <v>2040</v>
      </c>
      <c r="D49" s="571">
        <v>8478</v>
      </c>
      <c r="E49" s="570">
        <v>2296</v>
      </c>
      <c r="F49" s="571">
        <v>11711</v>
      </c>
      <c r="G49" s="570">
        <v>3869</v>
      </c>
      <c r="H49" s="575">
        <v>14223</v>
      </c>
    </row>
    <row r="50" spans="1:8" ht="17.25" customHeight="1">
      <c r="A50" s="335">
        <v>50</v>
      </c>
      <c r="B50" s="565" t="s">
        <v>287</v>
      </c>
      <c r="C50" s="570">
        <v>0</v>
      </c>
      <c r="D50" s="571">
        <v>0</v>
      </c>
      <c r="E50" s="570">
        <v>0</v>
      </c>
      <c r="F50" s="571">
        <v>0</v>
      </c>
      <c r="G50" s="570">
        <v>0</v>
      </c>
      <c r="H50" s="575">
        <v>0</v>
      </c>
    </row>
    <row r="51" spans="1:8" ht="17.25" customHeight="1">
      <c r="A51" s="335">
        <v>51</v>
      </c>
      <c r="B51" s="565" t="s">
        <v>288</v>
      </c>
      <c r="C51" s="570">
        <v>4</v>
      </c>
      <c r="D51" s="571">
        <v>490</v>
      </c>
      <c r="E51" s="570">
        <v>1</v>
      </c>
      <c r="F51" s="571">
        <v>3</v>
      </c>
      <c r="G51" s="570">
        <v>0</v>
      </c>
      <c r="H51" s="575">
        <v>0</v>
      </c>
    </row>
    <row r="52" spans="1:8" ht="17.25" customHeight="1">
      <c r="A52" s="335">
        <v>52</v>
      </c>
      <c r="B52" s="565" t="s">
        <v>289</v>
      </c>
      <c r="C52" s="570">
        <v>206</v>
      </c>
      <c r="D52" s="571">
        <v>1882</v>
      </c>
      <c r="E52" s="570">
        <v>287</v>
      </c>
      <c r="F52" s="571">
        <v>1459</v>
      </c>
      <c r="G52" s="570">
        <v>420</v>
      </c>
      <c r="H52" s="575">
        <v>3823</v>
      </c>
    </row>
    <row r="53" spans="1:8" ht="17.25" customHeight="1">
      <c r="A53" s="335">
        <v>53</v>
      </c>
      <c r="B53" s="565" t="s">
        <v>290</v>
      </c>
      <c r="C53" s="570">
        <v>37</v>
      </c>
      <c r="D53" s="571">
        <v>304</v>
      </c>
      <c r="E53" s="570">
        <v>48</v>
      </c>
      <c r="F53" s="571">
        <v>400</v>
      </c>
      <c r="G53" s="570">
        <v>53</v>
      </c>
      <c r="H53" s="575">
        <v>533</v>
      </c>
    </row>
    <row r="54" spans="1:8" ht="17.25" customHeight="1">
      <c r="A54" s="335">
        <v>55</v>
      </c>
      <c r="B54" s="565" t="s">
        <v>291</v>
      </c>
      <c r="C54" s="570">
        <v>104</v>
      </c>
      <c r="D54" s="571">
        <v>1361</v>
      </c>
      <c r="E54" s="570">
        <v>278</v>
      </c>
      <c r="F54" s="571">
        <v>2488</v>
      </c>
      <c r="G54" s="570">
        <v>331</v>
      </c>
      <c r="H54" s="575">
        <v>2642</v>
      </c>
    </row>
    <row r="55" spans="1:8" ht="17.25" customHeight="1">
      <c r="A55" s="335">
        <v>56</v>
      </c>
      <c r="B55" s="565" t="s">
        <v>292</v>
      </c>
      <c r="C55" s="570">
        <v>1013</v>
      </c>
      <c r="D55" s="571">
        <v>5566</v>
      </c>
      <c r="E55" s="570">
        <v>1472</v>
      </c>
      <c r="F55" s="571">
        <v>6531</v>
      </c>
      <c r="G55" s="570">
        <v>2054</v>
      </c>
      <c r="H55" s="575">
        <v>9249</v>
      </c>
    </row>
    <row r="56" spans="1:8" ht="17.25" customHeight="1">
      <c r="A56" s="335">
        <v>58</v>
      </c>
      <c r="B56" s="565" t="s">
        <v>293</v>
      </c>
      <c r="C56" s="572">
        <v>34</v>
      </c>
      <c r="D56" s="573">
        <v>181</v>
      </c>
      <c r="E56" s="570">
        <v>17</v>
      </c>
      <c r="F56" s="571">
        <v>66</v>
      </c>
      <c r="G56" s="570">
        <v>49</v>
      </c>
      <c r="H56" s="575">
        <v>379</v>
      </c>
    </row>
    <row r="57" spans="1:8" ht="17.25" customHeight="1">
      <c r="A57" s="335">
        <v>59</v>
      </c>
      <c r="B57" s="565" t="s">
        <v>294</v>
      </c>
      <c r="C57" s="572">
        <v>11</v>
      </c>
      <c r="D57" s="573">
        <v>78</v>
      </c>
      <c r="E57" s="570">
        <v>3</v>
      </c>
      <c r="F57" s="571">
        <v>69</v>
      </c>
      <c r="G57" s="570">
        <v>8</v>
      </c>
      <c r="H57" s="575">
        <v>88</v>
      </c>
    </row>
    <row r="58" spans="1:8" ht="17.25" customHeight="1">
      <c r="A58" s="335">
        <v>60</v>
      </c>
      <c r="B58" s="565" t="s">
        <v>295</v>
      </c>
      <c r="C58" s="572">
        <v>15</v>
      </c>
      <c r="D58" s="573">
        <v>80</v>
      </c>
      <c r="E58" s="570">
        <v>14</v>
      </c>
      <c r="F58" s="571">
        <v>65</v>
      </c>
      <c r="G58" s="570">
        <v>16</v>
      </c>
      <c r="H58" s="575">
        <v>151</v>
      </c>
    </row>
    <row r="59" spans="1:8" ht="17.25" customHeight="1">
      <c r="A59" s="335">
        <v>61</v>
      </c>
      <c r="B59" s="565" t="s">
        <v>296</v>
      </c>
      <c r="C59" s="572">
        <v>55</v>
      </c>
      <c r="D59" s="573">
        <v>364</v>
      </c>
      <c r="E59" s="570">
        <v>41</v>
      </c>
      <c r="F59" s="571">
        <v>135</v>
      </c>
      <c r="G59" s="570">
        <v>48</v>
      </c>
      <c r="H59" s="575">
        <v>133</v>
      </c>
    </row>
    <row r="60" spans="1:8" ht="17.25" customHeight="1">
      <c r="A60" s="335">
        <v>62</v>
      </c>
      <c r="B60" s="565" t="s">
        <v>297</v>
      </c>
      <c r="C60" s="572">
        <v>87</v>
      </c>
      <c r="D60" s="573">
        <v>383</v>
      </c>
      <c r="E60" s="570">
        <v>45</v>
      </c>
      <c r="F60" s="571">
        <v>127</v>
      </c>
      <c r="G60" s="570">
        <v>82</v>
      </c>
      <c r="H60" s="575">
        <v>315</v>
      </c>
    </row>
    <row r="61" spans="1:8" ht="17.25" customHeight="1">
      <c r="A61" s="335">
        <v>63</v>
      </c>
      <c r="B61" s="565" t="s">
        <v>298</v>
      </c>
      <c r="C61" s="572">
        <v>17</v>
      </c>
      <c r="D61" s="573">
        <v>558</v>
      </c>
      <c r="E61" s="570">
        <v>22</v>
      </c>
      <c r="F61" s="571">
        <v>1194</v>
      </c>
      <c r="G61" s="570">
        <v>38</v>
      </c>
      <c r="H61" s="575">
        <v>1142</v>
      </c>
    </row>
    <row r="62" spans="1:8" ht="17.25" customHeight="1">
      <c r="A62" s="335">
        <v>64</v>
      </c>
      <c r="B62" s="565" t="s">
        <v>299</v>
      </c>
      <c r="C62" s="572">
        <v>105</v>
      </c>
      <c r="D62" s="573">
        <v>1046</v>
      </c>
      <c r="E62" s="570">
        <v>112</v>
      </c>
      <c r="F62" s="571">
        <v>654</v>
      </c>
      <c r="G62" s="570">
        <v>203</v>
      </c>
      <c r="H62" s="575">
        <v>1444</v>
      </c>
    </row>
    <row r="63" spans="1:8" ht="17.25" customHeight="1">
      <c r="A63" s="335">
        <v>65</v>
      </c>
      <c r="B63" s="565" t="s">
        <v>300</v>
      </c>
      <c r="C63" s="572">
        <v>107</v>
      </c>
      <c r="D63" s="573">
        <v>501</v>
      </c>
      <c r="E63" s="570">
        <v>37</v>
      </c>
      <c r="F63" s="571">
        <v>126</v>
      </c>
      <c r="G63" s="570">
        <v>102</v>
      </c>
      <c r="H63" s="575">
        <v>369</v>
      </c>
    </row>
    <row r="64" spans="1:8" ht="17.25" customHeight="1">
      <c r="A64" s="335">
        <v>66</v>
      </c>
      <c r="B64" s="565" t="s">
        <v>301</v>
      </c>
      <c r="C64" s="572">
        <v>159</v>
      </c>
      <c r="D64" s="573">
        <v>533</v>
      </c>
      <c r="E64" s="570">
        <v>186</v>
      </c>
      <c r="F64" s="571">
        <v>562</v>
      </c>
      <c r="G64" s="570">
        <v>175</v>
      </c>
      <c r="H64" s="575">
        <v>550</v>
      </c>
    </row>
    <row r="65" spans="1:8" ht="17.25" customHeight="1">
      <c r="A65" s="335">
        <v>68</v>
      </c>
      <c r="B65" s="565" t="s">
        <v>302</v>
      </c>
      <c r="C65" s="572">
        <v>3847</v>
      </c>
      <c r="D65" s="573">
        <v>4537</v>
      </c>
      <c r="E65" s="570">
        <v>237</v>
      </c>
      <c r="F65" s="571">
        <v>417</v>
      </c>
      <c r="G65" s="570">
        <v>2183</v>
      </c>
      <c r="H65" s="575">
        <v>3182</v>
      </c>
    </row>
    <row r="66" spans="1:8" ht="17.25" customHeight="1">
      <c r="A66" s="335">
        <v>69</v>
      </c>
      <c r="B66" s="565" t="s">
        <v>303</v>
      </c>
      <c r="C66" s="572">
        <v>757</v>
      </c>
      <c r="D66" s="573">
        <v>2419</v>
      </c>
      <c r="E66" s="570">
        <v>704</v>
      </c>
      <c r="F66" s="571">
        <v>1788</v>
      </c>
      <c r="G66" s="570">
        <v>1101</v>
      </c>
      <c r="H66" s="575">
        <v>2918</v>
      </c>
    </row>
    <row r="67" spans="1:8" ht="17.25" customHeight="1">
      <c r="A67" s="335">
        <v>70</v>
      </c>
      <c r="B67" s="565" t="s">
        <v>304</v>
      </c>
      <c r="C67" s="572">
        <v>362</v>
      </c>
      <c r="D67" s="573">
        <v>2255</v>
      </c>
      <c r="E67" s="570">
        <v>297</v>
      </c>
      <c r="F67" s="571">
        <v>1955</v>
      </c>
      <c r="G67" s="570">
        <v>389</v>
      </c>
      <c r="H67" s="575">
        <v>2779</v>
      </c>
    </row>
    <row r="68" spans="1:8" ht="17.25" customHeight="1">
      <c r="A68" s="335">
        <v>71</v>
      </c>
      <c r="B68" s="565" t="s">
        <v>305</v>
      </c>
      <c r="C68" s="572">
        <v>389</v>
      </c>
      <c r="D68" s="573">
        <v>2419</v>
      </c>
      <c r="E68" s="570">
        <v>342</v>
      </c>
      <c r="F68" s="571">
        <v>1612</v>
      </c>
      <c r="G68" s="570">
        <v>500</v>
      </c>
      <c r="H68" s="575">
        <v>2889</v>
      </c>
    </row>
    <row r="69" spans="1:8" ht="17.25" customHeight="1">
      <c r="A69" s="335">
        <v>72</v>
      </c>
      <c r="B69" s="565" t="s">
        <v>306</v>
      </c>
      <c r="C69" s="572">
        <v>29</v>
      </c>
      <c r="D69" s="573">
        <v>128</v>
      </c>
      <c r="E69" s="570">
        <v>14</v>
      </c>
      <c r="F69" s="571">
        <v>115</v>
      </c>
      <c r="G69" s="570">
        <v>16</v>
      </c>
      <c r="H69" s="575">
        <v>77</v>
      </c>
    </row>
    <row r="70" spans="1:8" ht="17.25" customHeight="1">
      <c r="A70" s="335">
        <v>73</v>
      </c>
      <c r="B70" s="565" t="s">
        <v>307</v>
      </c>
      <c r="C70" s="572">
        <v>116</v>
      </c>
      <c r="D70" s="573">
        <v>566</v>
      </c>
      <c r="E70" s="570">
        <v>33</v>
      </c>
      <c r="F70" s="571">
        <v>138</v>
      </c>
      <c r="G70" s="570">
        <v>136</v>
      </c>
      <c r="H70" s="575">
        <v>605</v>
      </c>
    </row>
    <row r="71" spans="1:8" ht="17.25" customHeight="1">
      <c r="A71" s="335">
        <v>74</v>
      </c>
      <c r="B71" s="565" t="s">
        <v>308</v>
      </c>
      <c r="C71" s="572">
        <v>91</v>
      </c>
      <c r="D71" s="573">
        <v>291</v>
      </c>
      <c r="E71" s="570">
        <v>94</v>
      </c>
      <c r="F71" s="571">
        <v>343</v>
      </c>
      <c r="G71" s="570">
        <v>120</v>
      </c>
      <c r="H71" s="575">
        <v>506</v>
      </c>
    </row>
    <row r="72" spans="1:8" ht="17.25" customHeight="1">
      <c r="A72" s="335">
        <v>75</v>
      </c>
      <c r="B72" s="565" t="s">
        <v>309</v>
      </c>
      <c r="C72" s="572">
        <v>22</v>
      </c>
      <c r="D72" s="573">
        <v>47</v>
      </c>
      <c r="E72" s="570">
        <v>39</v>
      </c>
      <c r="F72" s="571">
        <v>69</v>
      </c>
      <c r="G72" s="570">
        <v>81</v>
      </c>
      <c r="H72" s="575">
        <v>189</v>
      </c>
    </row>
    <row r="73" spans="1:8" ht="17.25" customHeight="1">
      <c r="A73" s="335">
        <v>77</v>
      </c>
      <c r="B73" s="565" t="s">
        <v>310</v>
      </c>
      <c r="C73" s="572">
        <v>90</v>
      </c>
      <c r="D73" s="573">
        <v>286</v>
      </c>
      <c r="E73" s="570">
        <v>45</v>
      </c>
      <c r="F73" s="571">
        <v>175</v>
      </c>
      <c r="G73" s="570">
        <v>143</v>
      </c>
      <c r="H73" s="575">
        <v>876</v>
      </c>
    </row>
    <row r="74" spans="1:8" ht="17.25" customHeight="1">
      <c r="A74" s="335">
        <v>78</v>
      </c>
      <c r="B74" s="565" t="s">
        <v>311</v>
      </c>
      <c r="C74" s="572">
        <v>3</v>
      </c>
      <c r="D74" s="573">
        <v>15</v>
      </c>
      <c r="E74" s="570">
        <v>19</v>
      </c>
      <c r="F74" s="571">
        <v>536</v>
      </c>
      <c r="G74" s="570">
        <v>16</v>
      </c>
      <c r="H74" s="575">
        <v>207</v>
      </c>
    </row>
    <row r="75" spans="1:8" ht="17.25" customHeight="1">
      <c r="A75" s="335">
        <v>79</v>
      </c>
      <c r="B75" s="565" t="s">
        <v>312</v>
      </c>
      <c r="C75" s="572">
        <v>54</v>
      </c>
      <c r="D75" s="573">
        <v>402</v>
      </c>
      <c r="E75" s="570">
        <v>46</v>
      </c>
      <c r="F75" s="571">
        <v>293</v>
      </c>
      <c r="G75" s="570">
        <v>84</v>
      </c>
      <c r="H75" s="575">
        <v>369</v>
      </c>
    </row>
    <row r="76" spans="1:8" ht="17.25" customHeight="1">
      <c r="A76" s="335">
        <v>80</v>
      </c>
      <c r="B76" s="565" t="s">
        <v>313</v>
      </c>
      <c r="C76" s="572">
        <v>268</v>
      </c>
      <c r="D76" s="573">
        <v>3843</v>
      </c>
      <c r="E76" s="570">
        <v>190</v>
      </c>
      <c r="F76" s="571">
        <v>2550</v>
      </c>
      <c r="G76" s="570">
        <v>398</v>
      </c>
      <c r="H76" s="575">
        <v>6130</v>
      </c>
    </row>
    <row r="77" spans="1:8" ht="17.25" customHeight="1">
      <c r="A77" s="335">
        <v>81</v>
      </c>
      <c r="B77" s="565" t="s">
        <v>314</v>
      </c>
      <c r="C77" s="572">
        <v>839</v>
      </c>
      <c r="D77" s="573">
        <v>12351</v>
      </c>
      <c r="E77" s="570">
        <v>771</v>
      </c>
      <c r="F77" s="571">
        <v>6755</v>
      </c>
      <c r="G77" s="570">
        <v>954</v>
      </c>
      <c r="H77" s="575">
        <v>19780</v>
      </c>
    </row>
    <row r="78" spans="1:8" ht="17.25" customHeight="1">
      <c r="A78" s="335">
        <v>82</v>
      </c>
      <c r="B78" s="565" t="s">
        <v>315</v>
      </c>
      <c r="C78" s="572">
        <v>518</v>
      </c>
      <c r="D78" s="573">
        <v>2774</v>
      </c>
      <c r="E78" s="570">
        <v>188</v>
      </c>
      <c r="F78" s="571">
        <v>1415</v>
      </c>
      <c r="G78" s="570">
        <v>734</v>
      </c>
      <c r="H78" s="575">
        <v>4978</v>
      </c>
    </row>
    <row r="79" spans="1:8" ht="17.25" customHeight="1">
      <c r="A79" s="335">
        <v>84</v>
      </c>
      <c r="B79" s="565" t="s">
        <v>316</v>
      </c>
      <c r="C79" s="572">
        <v>17</v>
      </c>
      <c r="D79" s="573">
        <v>275</v>
      </c>
      <c r="E79" s="570">
        <v>51</v>
      </c>
      <c r="F79" s="571">
        <v>1494</v>
      </c>
      <c r="G79" s="570">
        <v>20</v>
      </c>
      <c r="H79" s="575">
        <v>1142</v>
      </c>
    </row>
    <row r="80" spans="1:8" ht="17.25" customHeight="1">
      <c r="A80" s="335">
        <v>85</v>
      </c>
      <c r="B80" s="565" t="s">
        <v>317</v>
      </c>
      <c r="C80" s="572">
        <v>378</v>
      </c>
      <c r="D80" s="573">
        <v>8589</v>
      </c>
      <c r="E80" s="570">
        <v>328</v>
      </c>
      <c r="F80" s="571">
        <v>5265</v>
      </c>
      <c r="G80" s="570">
        <v>629</v>
      </c>
      <c r="H80" s="575">
        <v>14017</v>
      </c>
    </row>
    <row r="81" spans="1:8" ht="17.25" customHeight="1">
      <c r="A81" s="335">
        <v>86</v>
      </c>
      <c r="B81" s="565" t="s">
        <v>318</v>
      </c>
      <c r="C81" s="572">
        <v>280</v>
      </c>
      <c r="D81" s="573">
        <v>4915</v>
      </c>
      <c r="E81" s="570">
        <v>303</v>
      </c>
      <c r="F81" s="571">
        <v>3032</v>
      </c>
      <c r="G81" s="570">
        <v>379</v>
      </c>
      <c r="H81" s="575">
        <v>6678</v>
      </c>
    </row>
    <row r="82" spans="1:8" ht="17.25" customHeight="1">
      <c r="A82" s="335">
        <v>87</v>
      </c>
      <c r="B82" s="565" t="s">
        <v>319</v>
      </c>
      <c r="C82" s="572">
        <v>14</v>
      </c>
      <c r="D82" s="573">
        <v>379</v>
      </c>
      <c r="E82" s="570">
        <v>14</v>
      </c>
      <c r="F82" s="571">
        <v>225</v>
      </c>
      <c r="G82" s="570">
        <v>20</v>
      </c>
      <c r="H82" s="575">
        <v>417</v>
      </c>
    </row>
    <row r="83" spans="1:8" ht="17.25" customHeight="1">
      <c r="A83" s="335">
        <v>88</v>
      </c>
      <c r="B83" s="565" t="s">
        <v>320</v>
      </c>
      <c r="C83" s="572">
        <v>81</v>
      </c>
      <c r="D83" s="573">
        <v>765</v>
      </c>
      <c r="E83" s="570">
        <v>70</v>
      </c>
      <c r="F83" s="571">
        <v>467</v>
      </c>
      <c r="G83" s="570">
        <v>143</v>
      </c>
      <c r="H83" s="575">
        <v>1254</v>
      </c>
    </row>
    <row r="84" spans="1:8" ht="17.25" customHeight="1">
      <c r="A84" s="335">
        <v>90</v>
      </c>
      <c r="B84" s="565" t="s">
        <v>321</v>
      </c>
      <c r="C84" s="572">
        <v>5</v>
      </c>
      <c r="D84" s="573">
        <v>24</v>
      </c>
      <c r="E84" s="570">
        <v>9</v>
      </c>
      <c r="F84" s="571">
        <v>25</v>
      </c>
      <c r="G84" s="570">
        <v>14</v>
      </c>
      <c r="H84" s="575">
        <v>143</v>
      </c>
    </row>
    <row r="85" spans="1:8" ht="17.25" customHeight="1">
      <c r="A85" s="335">
        <v>91</v>
      </c>
      <c r="B85" s="565" t="s">
        <v>322</v>
      </c>
      <c r="C85" s="572">
        <v>2</v>
      </c>
      <c r="D85" s="573">
        <v>4</v>
      </c>
      <c r="E85" s="570">
        <v>4</v>
      </c>
      <c r="F85" s="571">
        <v>27</v>
      </c>
      <c r="G85" s="570">
        <v>9</v>
      </c>
      <c r="H85" s="575">
        <v>431</v>
      </c>
    </row>
    <row r="86" spans="1:8" ht="17.25" customHeight="1">
      <c r="A86" s="335">
        <v>92</v>
      </c>
      <c r="B86" s="565" t="s">
        <v>323</v>
      </c>
      <c r="C86" s="572">
        <v>53</v>
      </c>
      <c r="D86" s="573">
        <v>177</v>
      </c>
      <c r="E86" s="570">
        <v>39</v>
      </c>
      <c r="F86" s="571">
        <v>85</v>
      </c>
      <c r="G86" s="570">
        <v>77</v>
      </c>
      <c r="H86" s="575">
        <v>278</v>
      </c>
    </row>
    <row r="87" spans="1:8" ht="17.25" customHeight="1">
      <c r="A87" s="335">
        <v>93</v>
      </c>
      <c r="B87" s="565" t="s">
        <v>324</v>
      </c>
      <c r="C87" s="572">
        <v>74</v>
      </c>
      <c r="D87" s="573">
        <v>661</v>
      </c>
      <c r="E87" s="570">
        <v>93</v>
      </c>
      <c r="F87" s="571">
        <v>414</v>
      </c>
      <c r="G87" s="570">
        <v>101</v>
      </c>
      <c r="H87" s="575">
        <v>586</v>
      </c>
    </row>
    <row r="88" spans="1:8" ht="17.25" customHeight="1">
      <c r="A88" s="335">
        <v>94</v>
      </c>
      <c r="B88" s="565" t="s">
        <v>325</v>
      </c>
      <c r="C88" s="572">
        <v>141</v>
      </c>
      <c r="D88" s="573">
        <v>389</v>
      </c>
      <c r="E88" s="570">
        <v>216</v>
      </c>
      <c r="F88" s="571">
        <v>622</v>
      </c>
      <c r="G88" s="570">
        <v>249</v>
      </c>
      <c r="H88" s="575">
        <v>799</v>
      </c>
    </row>
    <row r="89" spans="1:8" ht="17.25" customHeight="1">
      <c r="A89" s="335">
        <v>95</v>
      </c>
      <c r="B89" s="565" t="s">
        <v>326</v>
      </c>
      <c r="C89" s="572">
        <v>201</v>
      </c>
      <c r="D89" s="573">
        <v>3402</v>
      </c>
      <c r="E89" s="570">
        <v>200</v>
      </c>
      <c r="F89" s="571">
        <v>745</v>
      </c>
      <c r="G89" s="570">
        <v>268</v>
      </c>
      <c r="H89" s="575">
        <v>1264</v>
      </c>
    </row>
    <row r="90" spans="1:8" ht="17.25" customHeight="1">
      <c r="A90" s="335">
        <v>96</v>
      </c>
      <c r="B90" s="565" t="s">
        <v>327</v>
      </c>
      <c r="C90" s="572">
        <v>265</v>
      </c>
      <c r="D90" s="573">
        <v>812</v>
      </c>
      <c r="E90" s="570">
        <v>315</v>
      </c>
      <c r="F90" s="571">
        <v>804</v>
      </c>
      <c r="G90" s="570">
        <v>320</v>
      </c>
      <c r="H90" s="575">
        <v>1944</v>
      </c>
    </row>
    <row r="91" spans="1:8" ht="17.25" customHeight="1">
      <c r="A91" s="335">
        <v>97</v>
      </c>
      <c r="B91" s="565" t="s">
        <v>328</v>
      </c>
      <c r="C91" s="572">
        <v>70</v>
      </c>
      <c r="D91" s="573">
        <v>74</v>
      </c>
      <c r="E91" s="570">
        <v>42</v>
      </c>
      <c r="F91" s="571">
        <v>42</v>
      </c>
      <c r="G91" s="570">
        <v>93</v>
      </c>
      <c r="H91" s="575">
        <v>96</v>
      </c>
    </row>
    <row r="92" spans="1:8" ht="17.25" customHeight="1">
      <c r="A92" s="335">
        <v>98</v>
      </c>
      <c r="B92" s="565" t="s">
        <v>329</v>
      </c>
      <c r="C92" s="572">
        <v>2</v>
      </c>
      <c r="D92" s="573">
        <v>10</v>
      </c>
      <c r="E92" s="570">
        <v>0</v>
      </c>
      <c r="F92" s="571">
        <v>0</v>
      </c>
      <c r="G92" s="570">
        <v>3</v>
      </c>
      <c r="H92" s="575">
        <v>3</v>
      </c>
    </row>
    <row r="93" spans="1:8" ht="17.25" customHeight="1">
      <c r="A93" s="335">
        <v>99</v>
      </c>
      <c r="B93" s="565" t="s">
        <v>330</v>
      </c>
      <c r="C93" s="572">
        <v>6</v>
      </c>
      <c r="D93" s="573">
        <v>13</v>
      </c>
      <c r="E93" s="570">
        <v>0</v>
      </c>
      <c r="F93" s="571">
        <v>0</v>
      </c>
      <c r="G93" s="570">
        <v>10</v>
      </c>
      <c r="H93" s="575">
        <v>39</v>
      </c>
    </row>
    <row r="94" spans="1:8" ht="27" customHeight="1" thickBot="1">
      <c r="A94" s="1141" t="s">
        <v>144</v>
      </c>
      <c r="B94" s="1142"/>
      <c r="C94" s="662"/>
      <c r="D94" s="663"/>
      <c r="E94" s="662"/>
      <c r="F94" s="663"/>
      <c r="G94" s="662"/>
      <c r="H94" s="664"/>
    </row>
    <row r="95" spans="1:8" ht="13.5" thickTop="1">
      <c r="A95" s="1154"/>
      <c r="B95" s="1154"/>
      <c r="C95" s="1154"/>
      <c r="D95" s="1154"/>
      <c r="E95" s="1154"/>
      <c r="F95" s="1154"/>
      <c r="G95" s="1154"/>
      <c r="H95" s="1154"/>
    </row>
    <row r="96" spans="1:8" ht="15.75" customHeight="1">
      <c r="A96" s="1122" t="s">
        <v>375</v>
      </c>
      <c r="B96" s="1123"/>
      <c r="C96" s="1123"/>
      <c r="D96" s="1123"/>
      <c r="E96" s="1123"/>
      <c r="F96" s="1123"/>
      <c r="G96" s="1123"/>
      <c r="H96" s="1123"/>
    </row>
    <row r="97" spans="1:8" ht="12.75" customHeight="1">
      <c r="A97" s="1122" t="s">
        <v>369</v>
      </c>
      <c r="B97" s="1123"/>
      <c r="C97" s="1123"/>
      <c r="D97" s="1123"/>
      <c r="E97" s="1123"/>
      <c r="F97" s="1123"/>
      <c r="G97" s="1123"/>
      <c r="H97" s="1123"/>
    </row>
    <row r="98" spans="1:8" ht="12.75" customHeight="1">
      <c r="A98" s="1132" t="s">
        <v>353</v>
      </c>
      <c r="B98" s="1123"/>
      <c r="C98" s="1123"/>
      <c r="D98" s="1123"/>
      <c r="E98" s="1123"/>
      <c r="F98" s="1123"/>
      <c r="G98" s="1123"/>
      <c r="H98" s="1123"/>
    </row>
    <row r="99" spans="1:8" ht="12.75">
      <c r="A99" s="1140"/>
      <c r="B99" s="1140"/>
      <c r="C99" s="1140"/>
      <c r="D99" s="1140"/>
      <c r="E99" s="1140"/>
      <c r="F99" s="1140"/>
      <c r="G99" s="1140"/>
      <c r="H99" s="1140"/>
    </row>
    <row r="101" spans="2:8" s="45" customFormat="1" ht="21" customHeight="1">
      <c r="B101" s="46"/>
      <c r="C101" s="1008" t="s">
        <v>36</v>
      </c>
      <c r="D101" s="1008"/>
      <c r="E101" s="55"/>
      <c r="F101" s="123"/>
      <c r="G101" s="55"/>
      <c r="H101" s="55"/>
    </row>
  </sheetData>
  <sheetProtection/>
  <mergeCells count="14">
    <mergeCell ref="A94:B94"/>
    <mergeCell ref="A96:H96"/>
    <mergeCell ref="A97:H97"/>
    <mergeCell ref="A98:H98"/>
    <mergeCell ref="A99:H99"/>
    <mergeCell ref="C101:D101"/>
    <mergeCell ref="A95:H95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3" t="s">
        <v>3</v>
      </c>
      <c r="B1" s="108"/>
      <c r="C1" s="108"/>
      <c r="D1" s="108"/>
      <c r="E1" s="144"/>
      <c r="F1" s="101"/>
      <c r="G1" s="101"/>
      <c r="H1" s="842" t="s">
        <v>4</v>
      </c>
    </row>
    <row r="2" spans="1:8" ht="27" customHeight="1" thickBot="1" thickTop="1">
      <c r="A2" s="1278" t="s">
        <v>533</v>
      </c>
      <c r="B2" s="1279"/>
      <c r="C2" s="1279"/>
      <c r="D2" s="1279"/>
      <c r="E2" s="1279"/>
      <c r="F2" s="1279"/>
      <c r="G2" s="1279"/>
      <c r="H2" s="1280"/>
    </row>
    <row r="3" spans="1:17" ht="39.75" customHeight="1" thickBot="1">
      <c r="A3" s="1283" t="s">
        <v>379</v>
      </c>
      <c r="B3" s="1281"/>
      <c r="C3" s="1281"/>
      <c r="D3" s="1281"/>
      <c r="E3" s="1281"/>
      <c r="F3" s="1281"/>
      <c r="G3" s="1281"/>
      <c r="H3" s="1282"/>
      <c r="I3" s="330"/>
      <c r="J3" s="330"/>
      <c r="K3" s="330"/>
      <c r="L3" s="330"/>
      <c r="M3" s="330"/>
      <c r="N3" s="330"/>
      <c r="O3" s="330"/>
      <c r="P3" s="330"/>
      <c r="Q3" s="330"/>
    </row>
    <row r="4" spans="1:8" ht="36" customHeight="1">
      <c r="A4" s="1150" t="s">
        <v>147</v>
      </c>
      <c r="B4" s="1152" t="s">
        <v>148</v>
      </c>
      <c r="C4" s="1146" t="s">
        <v>28</v>
      </c>
      <c r="D4" s="1147"/>
      <c r="E4" s="1146" t="s">
        <v>170</v>
      </c>
      <c r="F4" s="1147"/>
      <c r="G4" s="1146" t="s">
        <v>171</v>
      </c>
      <c r="H4" s="1148"/>
    </row>
    <row r="5" spans="1:8" ht="34.5" customHeight="1" thickBot="1">
      <c r="A5" s="1151"/>
      <c r="B5" s="1153"/>
      <c r="C5" s="665" t="s">
        <v>149</v>
      </c>
      <c r="D5" s="666" t="s">
        <v>150</v>
      </c>
      <c r="E5" s="665" t="s">
        <v>149</v>
      </c>
      <c r="F5" s="666" t="s">
        <v>150</v>
      </c>
      <c r="G5" s="665" t="s">
        <v>149</v>
      </c>
      <c r="H5" s="667" t="s">
        <v>150</v>
      </c>
    </row>
    <row r="6" spans="1:8" ht="17.25" customHeight="1">
      <c r="A6" s="753" t="s">
        <v>53</v>
      </c>
      <c r="B6" s="754" t="s">
        <v>243</v>
      </c>
      <c r="C6" s="568">
        <v>239</v>
      </c>
      <c r="D6" s="569">
        <v>1212</v>
      </c>
      <c r="E6" s="568">
        <v>266</v>
      </c>
      <c r="F6" s="569">
        <v>1618</v>
      </c>
      <c r="G6" s="568">
        <v>830</v>
      </c>
      <c r="H6" s="574">
        <v>4854</v>
      </c>
    </row>
    <row r="7" spans="1:8" ht="17.25" customHeight="1">
      <c r="A7" s="333" t="s">
        <v>55</v>
      </c>
      <c r="B7" s="564" t="s">
        <v>244</v>
      </c>
      <c r="C7" s="570">
        <v>20</v>
      </c>
      <c r="D7" s="571">
        <v>149</v>
      </c>
      <c r="E7" s="570">
        <v>78</v>
      </c>
      <c r="F7" s="571">
        <v>1088</v>
      </c>
      <c r="G7" s="570">
        <v>39</v>
      </c>
      <c r="H7" s="575">
        <v>488</v>
      </c>
    </row>
    <row r="8" spans="1:8" ht="17.25" customHeight="1">
      <c r="A8" s="333" t="s">
        <v>57</v>
      </c>
      <c r="B8" s="564" t="s">
        <v>245</v>
      </c>
      <c r="C8" s="570">
        <v>14</v>
      </c>
      <c r="D8" s="571">
        <v>96</v>
      </c>
      <c r="E8" s="570">
        <v>26</v>
      </c>
      <c r="F8" s="571">
        <v>177</v>
      </c>
      <c r="G8" s="570">
        <v>11</v>
      </c>
      <c r="H8" s="575">
        <v>32</v>
      </c>
    </row>
    <row r="9" spans="1:8" ht="17.25" customHeight="1">
      <c r="A9" s="335" t="s">
        <v>61</v>
      </c>
      <c r="B9" s="564" t="s">
        <v>246</v>
      </c>
      <c r="C9" s="570">
        <v>0</v>
      </c>
      <c r="D9" s="571">
        <v>0</v>
      </c>
      <c r="E9" s="570">
        <v>27</v>
      </c>
      <c r="F9" s="571">
        <v>357</v>
      </c>
      <c r="G9" s="570">
        <v>5</v>
      </c>
      <c r="H9" s="575">
        <v>93</v>
      </c>
    </row>
    <row r="10" spans="1:8" ht="17.25" customHeight="1">
      <c r="A10" s="335" t="s">
        <v>63</v>
      </c>
      <c r="B10" s="564" t="s">
        <v>247</v>
      </c>
      <c r="C10" s="570">
        <v>1</v>
      </c>
      <c r="D10" s="571">
        <v>11</v>
      </c>
      <c r="E10" s="570">
        <v>0</v>
      </c>
      <c r="F10" s="571">
        <v>0</v>
      </c>
      <c r="G10" s="570">
        <v>0</v>
      </c>
      <c r="H10" s="575">
        <v>0</v>
      </c>
    </row>
    <row r="11" spans="1:8" ht="17.25" customHeight="1">
      <c r="A11" s="335" t="s">
        <v>65</v>
      </c>
      <c r="B11" s="564" t="s">
        <v>248</v>
      </c>
      <c r="C11" s="570">
        <v>73</v>
      </c>
      <c r="D11" s="571">
        <v>1747</v>
      </c>
      <c r="E11" s="570">
        <v>46</v>
      </c>
      <c r="F11" s="571">
        <v>678</v>
      </c>
      <c r="G11" s="570">
        <v>9</v>
      </c>
      <c r="H11" s="575">
        <v>59</v>
      </c>
    </row>
    <row r="12" spans="1:8" ht="17.25" customHeight="1">
      <c r="A12" s="335" t="s">
        <v>67</v>
      </c>
      <c r="B12" s="564" t="s">
        <v>249</v>
      </c>
      <c r="C12" s="570">
        <v>109</v>
      </c>
      <c r="D12" s="571">
        <v>887</v>
      </c>
      <c r="E12" s="570">
        <v>124</v>
      </c>
      <c r="F12" s="571">
        <v>1689</v>
      </c>
      <c r="G12" s="570">
        <v>145</v>
      </c>
      <c r="H12" s="575">
        <v>1475</v>
      </c>
    </row>
    <row r="13" spans="1:8" ht="17.25" customHeight="1">
      <c r="A13" s="335" t="s">
        <v>69</v>
      </c>
      <c r="B13" s="564" t="s">
        <v>250</v>
      </c>
      <c r="C13" s="570">
        <v>10</v>
      </c>
      <c r="D13" s="571">
        <v>81</v>
      </c>
      <c r="E13" s="570">
        <v>5</v>
      </c>
      <c r="F13" s="571">
        <v>27</v>
      </c>
      <c r="G13" s="570">
        <v>12</v>
      </c>
      <c r="H13" s="575">
        <v>211</v>
      </c>
    </row>
    <row r="14" spans="1:8" ht="17.25" customHeight="1">
      <c r="A14" s="335">
        <v>10</v>
      </c>
      <c r="B14" s="564" t="s">
        <v>251</v>
      </c>
      <c r="C14" s="570">
        <v>702</v>
      </c>
      <c r="D14" s="571">
        <v>6625</v>
      </c>
      <c r="E14" s="570">
        <v>558</v>
      </c>
      <c r="F14" s="571">
        <v>4067</v>
      </c>
      <c r="G14" s="570">
        <v>1143</v>
      </c>
      <c r="H14" s="575">
        <v>17093</v>
      </c>
    </row>
    <row r="15" spans="1:8" ht="17.25" customHeight="1">
      <c r="A15" s="335">
        <v>11</v>
      </c>
      <c r="B15" s="564" t="s">
        <v>252</v>
      </c>
      <c r="C15" s="570">
        <v>3</v>
      </c>
      <c r="D15" s="571">
        <v>14</v>
      </c>
      <c r="E15" s="570">
        <v>22</v>
      </c>
      <c r="F15" s="571">
        <v>223</v>
      </c>
      <c r="G15" s="570">
        <v>6</v>
      </c>
      <c r="H15" s="575">
        <v>132</v>
      </c>
    </row>
    <row r="16" spans="1:8" ht="17.25" customHeight="1">
      <c r="A16" s="335">
        <v>12</v>
      </c>
      <c r="B16" s="564" t="s">
        <v>253</v>
      </c>
      <c r="C16" s="570">
        <v>0</v>
      </c>
      <c r="D16" s="571">
        <v>0</v>
      </c>
      <c r="E16" s="570">
        <v>0</v>
      </c>
      <c r="F16" s="571">
        <v>0</v>
      </c>
      <c r="G16" s="570">
        <v>0</v>
      </c>
      <c r="H16" s="575">
        <v>0</v>
      </c>
    </row>
    <row r="17" spans="1:8" ht="17.25" customHeight="1">
      <c r="A17" s="335">
        <v>13</v>
      </c>
      <c r="B17" s="564" t="s">
        <v>254</v>
      </c>
      <c r="C17" s="570">
        <v>199</v>
      </c>
      <c r="D17" s="571">
        <v>8767</v>
      </c>
      <c r="E17" s="570">
        <v>1331</v>
      </c>
      <c r="F17" s="571">
        <v>36280</v>
      </c>
      <c r="G17" s="570">
        <v>130</v>
      </c>
      <c r="H17" s="575">
        <v>1595</v>
      </c>
    </row>
    <row r="18" spans="1:8" ht="17.25" customHeight="1">
      <c r="A18" s="335">
        <v>14</v>
      </c>
      <c r="B18" s="565" t="s">
        <v>255</v>
      </c>
      <c r="C18" s="570">
        <v>109</v>
      </c>
      <c r="D18" s="571">
        <v>727</v>
      </c>
      <c r="E18" s="570">
        <v>307</v>
      </c>
      <c r="F18" s="571">
        <v>9178</v>
      </c>
      <c r="G18" s="570">
        <v>245</v>
      </c>
      <c r="H18" s="575">
        <v>2249</v>
      </c>
    </row>
    <row r="19" spans="1:8" ht="17.25" customHeight="1">
      <c r="A19" s="335">
        <v>15</v>
      </c>
      <c r="B19" s="564" t="s">
        <v>256</v>
      </c>
      <c r="C19" s="570">
        <v>26</v>
      </c>
      <c r="D19" s="571">
        <v>335</v>
      </c>
      <c r="E19" s="570">
        <v>39</v>
      </c>
      <c r="F19" s="571">
        <v>238</v>
      </c>
      <c r="G19" s="570">
        <v>296</v>
      </c>
      <c r="H19" s="575">
        <v>2440</v>
      </c>
    </row>
    <row r="20" spans="1:8" ht="17.25" customHeight="1">
      <c r="A20" s="335">
        <v>16</v>
      </c>
      <c r="B20" s="564" t="s">
        <v>257</v>
      </c>
      <c r="C20" s="570">
        <v>130</v>
      </c>
      <c r="D20" s="571">
        <v>1074</v>
      </c>
      <c r="E20" s="570">
        <v>220</v>
      </c>
      <c r="F20" s="571">
        <v>997</v>
      </c>
      <c r="G20" s="570">
        <v>250</v>
      </c>
      <c r="H20" s="575">
        <v>1034</v>
      </c>
    </row>
    <row r="21" spans="1:8" ht="17.25" customHeight="1">
      <c r="A21" s="335">
        <v>17</v>
      </c>
      <c r="B21" s="564" t="s">
        <v>258</v>
      </c>
      <c r="C21" s="570">
        <v>45</v>
      </c>
      <c r="D21" s="571">
        <v>1206</v>
      </c>
      <c r="E21" s="570">
        <v>33</v>
      </c>
      <c r="F21" s="571">
        <v>1137</v>
      </c>
      <c r="G21" s="570">
        <v>55</v>
      </c>
      <c r="H21" s="575">
        <v>803</v>
      </c>
    </row>
    <row r="22" spans="1:8" ht="17.25" customHeight="1">
      <c r="A22" s="335">
        <v>18</v>
      </c>
      <c r="B22" s="565" t="s">
        <v>259</v>
      </c>
      <c r="C22" s="570">
        <v>80</v>
      </c>
      <c r="D22" s="571">
        <v>358</v>
      </c>
      <c r="E22" s="570">
        <v>91</v>
      </c>
      <c r="F22" s="571">
        <v>561</v>
      </c>
      <c r="G22" s="570">
        <v>174</v>
      </c>
      <c r="H22" s="575">
        <v>1223</v>
      </c>
    </row>
    <row r="23" spans="1:8" ht="17.25" customHeight="1">
      <c r="A23" s="335">
        <v>19</v>
      </c>
      <c r="B23" s="564" t="s">
        <v>260</v>
      </c>
      <c r="C23" s="570">
        <v>5</v>
      </c>
      <c r="D23" s="571">
        <v>42</v>
      </c>
      <c r="E23" s="570">
        <v>7</v>
      </c>
      <c r="F23" s="571">
        <v>123</v>
      </c>
      <c r="G23" s="570">
        <v>17</v>
      </c>
      <c r="H23" s="575">
        <v>93</v>
      </c>
    </row>
    <row r="24" spans="1:8" ht="17.25" customHeight="1">
      <c r="A24" s="335">
        <v>20</v>
      </c>
      <c r="B24" s="564" t="s">
        <v>261</v>
      </c>
      <c r="C24" s="570">
        <v>61</v>
      </c>
      <c r="D24" s="571">
        <v>455</v>
      </c>
      <c r="E24" s="570">
        <v>45</v>
      </c>
      <c r="F24" s="571">
        <v>643</v>
      </c>
      <c r="G24" s="570">
        <v>112</v>
      </c>
      <c r="H24" s="575">
        <v>1115</v>
      </c>
    </row>
    <row r="25" spans="1:8" ht="17.25" customHeight="1">
      <c r="A25" s="335">
        <v>21</v>
      </c>
      <c r="B25" s="564" t="s">
        <v>262</v>
      </c>
      <c r="C25" s="570">
        <v>5</v>
      </c>
      <c r="D25" s="571">
        <v>24</v>
      </c>
      <c r="E25" s="570">
        <v>2</v>
      </c>
      <c r="F25" s="571">
        <v>18</v>
      </c>
      <c r="G25" s="570">
        <v>4</v>
      </c>
      <c r="H25" s="575">
        <v>191</v>
      </c>
    </row>
    <row r="26" spans="1:8" ht="17.25" customHeight="1">
      <c r="A26" s="335">
        <v>22</v>
      </c>
      <c r="B26" s="565" t="s">
        <v>263</v>
      </c>
      <c r="C26" s="570">
        <v>227</v>
      </c>
      <c r="D26" s="571">
        <v>3122</v>
      </c>
      <c r="E26" s="570">
        <v>142</v>
      </c>
      <c r="F26" s="571">
        <v>1544</v>
      </c>
      <c r="G26" s="570">
        <v>460</v>
      </c>
      <c r="H26" s="575">
        <v>5506</v>
      </c>
    </row>
    <row r="27" spans="1:8" ht="17.25" customHeight="1">
      <c r="A27" s="335">
        <v>23</v>
      </c>
      <c r="B27" s="565" t="s">
        <v>264</v>
      </c>
      <c r="C27" s="570">
        <v>224</v>
      </c>
      <c r="D27" s="571">
        <v>3889</v>
      </c>
      <c r="E27" s="570">
        <v>333</v>
      </c>
      <c r="F27" s="571">
        <v>8496</v>
      </c>
      <c r="G27" s="570">
        <v>334</v>
      </c>
      <c r="H27" s="575">
        <v>3966</v>
      </c>
    </row>
    <row r="28" spans="1:8" ht="17.25" customHeight="1">
      <c r="A28" s="335">
        <v>24</v>
      </c>
      <c r="B28" s="565" t="s">
        <v>265</v>
      </c>
      <c r="C28" s="570">
        <v>121</v>
      </c>
      <c r="D28" s="571">
        <v>2164</v>
      </c>
      <c r="E28" s="570">
        <v>105</v>
      </c>
      <c r="F28" s="571">
        <v>1878</v>
      </c>
      <c r="G28" s="570">
        <v>436</v>
      </c>
      <c r="H28" s="575">
        <v>5819</v>
      </c>
    </row>
    <row r="29" spans="1:8" ht="17.25" customHeight="1">
      <c r="A29" s="335">
        <v>25</v>
      </c>
      <c r="B29" s="564" t="s">
        <v>266</v>
      </c>
      <c r="C29" s="570">
        <v>878</v>
      </c>
      <c r="D29" s="571">
        <v>12469</v>
      </c>
      <c r="E29" s="570">
        <v>613</v>
      </c>
      <c r="F29" s="571">
        <v>4684</v>
      </c>
      <c r="G29" s="570">
        <v>1675</v>
      </c>
      <c r="H29" s="575">
        <v>14218</v>
      </c>
    </row>
    <row r="30" spans="1:8" ht="17.25" customHeight="1">
      <c r="A30" s="335">
        <v>26</v>
      </c>
      <c r="B30" s="564" t="s">
        <v>267</v>
      </c>
      <c r="C30" s="570">
        <v>29</v>
      </c>
      <c r="D30" s="571">
        <v>405</v>
      </c>
      <c r="E30" s="570">
        <v>21</v>
      </c>
      <c r="F30" s="571">
        <v>115</v>
      </c>
      <c r="G30" s="570">
        <v>20</v>
      </c>
      <c r="H30" s="575">
        <v>106</v>
      </c>
    </row>
    <row r="31" spans="1:8" ht="17.25" customHeight="1">
      <c r="A31" s="335">
        <v>27</v>
      </c>
      <c r="B31" s="564" t="s">
        <v>268</v>
      </c>
      <c r="C31" s="570">
        <v>167</v>
      </c>
      <c r="D31" s="571">
        <v>3691</v>
      </c>
      <c r="E31" s="570">
        <v>64</v>
      </c>
      <c r="F31" s="571">
        <v>1058</v>
      </c>
      <c r="G31" s="570">
        <v>180</v>
      </c>
      <c r="H31" s="575">
        <v>1435</v>
      </c>
    </row>
    <row r="32" spans="1:8" ht="17.25" customHeight="1">
      <c r="A32" s="335">
        <v>28</v>
      </c>
      <c r="B32" s="565" t="s">
        <v>269</v>
      </c>
      <c r="C32" s="570">
        <v>141</v>
      </c>
      <c r="D32" s="571">
        <v>2106</v>
      </c>
      <c r="E32" s="570">
        <v>84</v>
      </c>
      <c r="F32" s="571">
        <v>745</v>
      </c>
      <c r="G32" s="570">
        <v>932</v>
      </c>
      <c r="H32" s="575">
        <v>11838</v>
      </c>
    </row>
    <row r="33" spans="1:8" ht="17.25" customHeight="1">
      <c r="A33" s="335">
        <v>29</v>
      </c>
      <c r="B33" s="564" t="s">
        <v>270</v>
      </c>
      <c r="C33" s="570">
        <v>29</v>
      </c>
      <c r="D33" s="571">
        <v>292</v>
      </c>
      <c r="E33" s="570">
        <v>22</v>
      </c>
      <c r="F33" s="571">
        <v>71</v>
      </c>
      <c r="G33" s="570">
        <v>431</v>
      </c>
      <c r="H33" s="575">
        <v>7344</v>
      </c>
    </row>
    <row r="34" spans="1:8" ht="17.25" customHeight="1">
      <c r="A34" s="335">
        <v>30</v>
      </c>
      <c r="B34" s="564" t="s">
        <v>271</v>
      </c>
      <c r="C34" s="570">
        <v>17</v>
      </c>
      <c r="D34" s="571">
        <v>1066</v>
      </c>
      <c r="E34" s="570">
        <v>5</v>
      </c>
      <c r="F34" s="571">
        <v>37</v>
      </c>
      <c r="G34" s="570">
        <v>16</v>
      </c>
      <c r="H34" s="575">
        <v>145</v>
      </c>
    </row>
    <row r="35" spans="1:8" ht="17.25" customHeight="1">
      <c r="A35" s="335">
        <v>31</v>
      </c>
      <c r="B35" s="565" t="s">
        <v>272</v>
      </c>
      <c r="C35" s="570">
        <v>1088</v>
      </c>
      <c r="D35" s="571">
        <v>21460</v>
      </c>
      <c r="E35" s="570">
        <v>265</v>
      </c>
      <c r="F35" s="571">
        <v>1276</v>
      </c>
      <c r="G35" s="570">
        <v>408</v>
      </c>
      <c r="H35" s="575">
        <v>2273</v>
      </c>
    </row>
    <row r="36" spans="1:8" ht="17.25" customHeight="1">
      <c r="A36" s="335">
        <v>32</v>
      </c>
      <c r="B36" s="564" t="s">
        <v>273</v>
      </c>
      <c r="C36" s="570">
        <v>44</v>
      </c>
      <c r="D36" s="571">
        <v>510</v>
      </c>
      <c r="E36" s="570">
        <v>34</v>
      </c>
      <c r="F36" s="571">
        <v>461</v>
      </c>
      <c r="G36" s="570">
        <v>91</v>
      </c>
      <c r="H36" s="575">
        <v>710</v>
      </c>
    </row>
    <row r="37" spans="1:8" ht="17.25" customHeight="1">
      <c r="A37" s="335">
        <v>33</v>
      </c>
      <c r="B37" s="564" t="s">
        <v>274</v>
      </c>
      <c r="C37" s="570">
        <v>357</v>
      </c>
      <c r="D37" s="571">
        <v>3505</v>
      </c>
      <c r="E37" s="570">
        <v>337</v>
      </c>
      <c r="F37" s="571">
        <v>1532</v>
      </c>
      <c r="G37" s="570">
        <v>489</v>
      </c>
      <c r="H37" s="575">
        <v>2253</v>
      </c>
    </row>
    <row r="38" spans="1:8" ht="17.25" customHeight="1">
      <c r="A38" s="335">
        <v>35</v>
      </c>
      <c r="B38" s="564" t="s">
        <v>275</v>
      </c>
      <c r="C38" s="570">
        <v>98</v>
      </c>
      <c r="D38" s="571">
        <v>1506</v>
      </c>
      <c r="E38" s="570">
        <v>366</v>
      </c>
      <c r="F38" s="571">
        <v>1191</v>
      </c>
      <c r="G38" s="570">
        <v>138</v>
      </c>
      <c r="H38" s="575">
        <v>2004</v>
      </c>
    </row>
    <row r="39" spans="1:8" ht="17.25" customHeight="1">
      <c r="A39" s="335">
        <v>36</v>
      </c>
      <c r="B39" s="564" t="s">
        <v>276</v>
      </c>
      <c r="C39" s="570">
        <v>8</v>
      </c>
      <c r="D39" s="571">
        <v>313</v>
      </c>
      <c r="E39" s="570">
        <v>34</v>
      </c>
      <c r="F39" s="571">
        <v>197</v>
      </c>
      <c r="G39" s="570">
        <v>48</v>
      </c>
      <c r="H39" s="575">
        <v>370</v>
      </c>
    </row>
    <row r="40" spans="1:8" ht="17.25" customHeight="1">
      <c r="A40" s="335">
        <v>37</v>
      </c>
      <c r="B40" s="564" t="s">
        <v>277</v>
      </c>
      <c r="C40" s="570">
        <v>6</v>
      </c>
      <c r="D40" s="571">
        <v>233</v>
      </c>
      <c r="E40" s="570">
        <v>5</v>
      </c>
      <c r="F40" s="571">
        <v>292</v>
      </c>
      <c r="G40" s="570">
        <v>7</v>
      </c>
      <c r="H40" s="575">
        <v>823</v>
      </c>
    </row>
    <row r="41" spans="1:8" ht="17.25" customHeight="1">
      <c r="A41" s="335">
        <v>38</v>
      </c>
      <c r="B41" s="564" t="s">
        <v>278</v>
      </c>
      <c r="C41" s="570">
        <v>60</v>
      </c>
      <c r="D41" s="571">
        <v>407</v>
      </c>
      <c r="E41" s="570">
        <v>46</v>
      </c>
      <c r="F41" s="571">
        <v>918</v>
      </c>
      <c r="G41" s="570">
        <v>83</v>
      </c>
      <c r="H41" s="575">
        <v>1315</v>
      </c>
    </row>
    <row r="42" spans="1:8" ht="17.25" customHeight="1">
      <c r="A42" s="335">
        <v>39</v>
      </c>
      <c r="B42" s="564" t="s">
        <v>279</v>
      </c>
      <c r="C42" s="570">
        <v>2</v>
      </c>
      <c r="D42" s="571">
        <v>4</v>
      </c>
      <c r="E42" s="570">
        <v>1</v>
      </c>
      <c r="F42" s="571">
        <v>5</v>
      </c>
      <c r="G42" s="570">
        <v>3</v>
      </c>
      <c r="H42" s="575">
        <v>19</v>
      </c>
    </row>
    <row r="43" spans="1:8" ht="17.25" customHeight="1">
      <c r="A43" s="335">
        <v>41</v>
      </c>
      <c r="B43" s="564" t="s">
        <v>280</v>
      </c>
      <c r="C43" s="570">
        <v>2524</v>
      </c>
      <c r="D43" s="571">
        <v>17771</v>
      </c>
      <c r="E43" s="570">
        <v>2077</v>
      </c>
      <c r="F43" s="571">
        <v>14479</v>
      </c>
      <c r="G43" s="570">
        <v>3635</v>
      </c>
      <c r="H43" s="575">
        <v>29660</v>
      </c>
    </row>
    <row r="44" spans="1:8" ht="17.25" customHeight="1">
      <c r="A44" s="335">
        <v>42</v>
      </c>
      <c r="B44" s="564" t="s">
        <v>281</v>
      </c>
      <c r="C44" s="570">
        <v>261</v>
      </c>
      <c r="D44" s="571">
        <v>3883</v>
      </c>
      <c r="E44" s="570">
        <v>233</v>
      </c>
      <c r="F44" s="571">
        <v>5399</v>
      </c>
      <c r="G44" s="570">
        <v>502</v>
      </c>
      <c r="H44" s="575">
        <v>8158</v>
      </c>
    </row>
    <row r="45" spans="1:8" ht="17.25" customHeight="1">
      <c r="A45" s="335">
        <v>43</v>
      </c>
      <c r="B45" s="564" t="s">
        <v>282</v>
      </c>
      <c r="C45" s="570">
        <v>849</v>
      </c>
      <c r="D45" s="571">
        <v>4373</v>
      </c>
      <c r="E45" s="570">
        <v>822</v>
      </c>
      <c r="F45" s="571">
        <v>3897</v>
      </c>
      <c r="G45" s="570">
        <v>1279</v>
      </c>
      <c r="H45" s="575">
        <v>6204</v>
      </c>
    </row>
    <row r="46" spans="1:8" ht="17.25" customHeight="1">
      <c r="A46" s="335">
        <v>45</v>
      </c>
      <c r="B46" s="565" t="s">
        <v>283</v>
      </c>
      <c r="C46" s="570">
        <v>828</v>
      </c>
      <c r="D46" s="571">
        <v>2946</v>
      </c>
      <c r="E46" s="570">
        <v>665</v>
      </c>
      <c r="F46" s="571">
        <v>2336</v>
      </c>
      <c r="G46" s="570">
        <v>1579</v>
      </c>
      <c r="H46" s="575">
        <v>5593</v>
      </c>
    </row>
    <row r="47" spans="1:8" ht="17.25" customHeight="1">
      <c r="A47" s="335">
        <v>46</v>
      </c>
      <c r="B47" s="565" t="s">
        <v>284</v>
      </c>
      <c r="C47" s="570">
        <v>1860</v>
      </c>
      <c r="D47" s="571">
        <v>8992</v>
      </c>
      <c r="E47" s="570">
        <v>1322</v>
      </c>
      <c r="F47" s="571">
        <v>5993</v>
      </c>
      <c r="G47" s="570">
        <v>2901</v>
      </c>
      <c r="H47" s="575">
        <v>13206</v>
      </c>
    </row>
    <row r="48" spans="1:8" ht="17.25" customHeight="1">
      <c r="A48" s="335">
        <v>47</v>
      </c>
      <c r="B48" s="565" t="s">
        <v>285</v>
      </c>
      <c r="C48" s="570">
        <v>4783</v>
      </c>
      <c r="D48" s="571">
        <v>19185</v>
      </c>
      <c r="E48" s="570">
        <v>3892</v>
      </c>
      <c r="F48" s="571">
        <v>15144</v>
      </c>
      <c r="G48" s="570">
        <v>7397</v>
      </c>
      <c r="H48" s="575">
        <v>27622</v>
      </c>
    </row>
    <row r="49" spans="1:8" ht="17.25" customHeight="1">
      <c r="A49" s="335">
        <v>49</v>
      </c>
      <c r="B49" s="565" t="s">
        <v>286</v>
      </c>
      <c r="C49" s="570">
        <v>1983</v>
      </c>
      <c r="D49" s="571">
        <v>8213</v>
      </c>
      <c r="E49" s="570">
        <v>2138</v>
      </c>
      <c r="F49" s="571">
        <v>10655</v>
      </c>
      <c r="G49" s="570">
        <v>3712</v>
      </c>
      <c r="H49" s="575">
        <v>14291</v>
      </c>
    </row>
    <row r="50" spans="1:8" ht="17.25" customHeight="1">
      <c r="A50" s="335">
        <v>50</v>
      </c>
      <c r="B50" s="565" t="s">
        <v>287</v>
      </c>
      <c r="C50" s="570">
        <v>0</v>
      </c>
      <c r="D50" s="571">
        <v>0</v>
      </c>
      <c r="E50" s="570">
        <v>0</v>
      </c>
      <c r="F50" s="571">
        <v>0</v>
      </c>
      <c r="G50" s="570">
        <v>1</v>
      </c>
      <c r="H50" s="575">
        <v>1</v>
      </c>
    </row>
    <row r="51" spans="1:8" ht="17.25" customHeight="1">
      <c r="A51" s="335">
        <v>51</v>
      </c>
      <c r="B51" s="565" t="s">
        <v>288</v>
      </c>
      <c r="C51" s="570">
        <v>4</v>
      </c>
      <c r="D51" s="571">
        <v>563</v>
      </c>
      <c r="E51" s="570">
        <v>1</v>
      </c>
      <c r="F51" s="571">
        <v>3</v>
      </c>
      <c r="G51" s="570">
        <v>0</v>
      </c>
      <c r="H51" s="575">
        <v>0</v>
      </c>
    </row>
    <row r="52" spans="1:8" ht="17.25" customHeight="1">
      <c r="A52" s="335">
        <v>52</v>
      </c>
      <c r="B52" s="565" t="s">
        <v>289</v>
      </c>
      <c r="C52" s="570">
        <v>205</v>
      </c>
      <c r="D52" s="571">
        <v>2044</v>
      </c>
      <c r="E52" s="570">
        <v>296</v>
      </c>
      <c r="F52" s="571">
        <v>1497</v>
      </c>
      <c r="G52" s="570">
        <v>437</v>
      </c>
      <c r="H52" s="575">
        <v>4317</v>
      </c>
    </row>
    <row r="53" spans="1:8" ht="17.25" customHeight="1">
      <c r="A53" s="335">
        <v>53</v>
      </c>
      <c r="B53" s="565" t="s">
        <v>290</v>
      </c>
      <c r="C53" s="570">
        <v>37</v>
      </c>
      <c r="D53" s="571">
        <v>419</v>
      </c>
      <c r="E53" s="570">
        <v>39</v>
      </c>
      <c r="F53" s="571">
        <v>229</v>
      </c>
      <c r="G53" s="570">
        <v>47</v>
      </c>
      <c r="H53" s="575">
        <v>579</v>
      </c>
    </row>
    <row r="54" spans="1:8" ht="17.25" customHeight="1">
      <c r="A54" s="335">
        <v>55</v>
      </c>
      <c r="B54" s="565" t="s">
        <v>291</v>
      </c>
      <c r="C54" s="570">
        <v>105</v>
      </c>
      <c r="D54" s="571">
        <v>1352</v>
      </c>
      <c r="E54" s="570">
        <v>261</v>
      </c>
      <c r="F54" s="571">
        <v>2157</v>
      </c>
      <c r="G54" s="570">
        <v>310</v>
      </c>
      <c r="H54" s="575">
        <v>2942</v>
      </c>
    </row>
    <row r="55" spans="1:8" ht="17.25" customHeight="1">
      <c r="A55" s="335">
        <v>56</v>
      </c>
      <c r="B55" s="565" t="s">
        <v>292</v>
      </c>
      <c r="C55" s="570">
        <v>1068</v>
      </c>
      <c r="D55" s="571">
        <v>5789</v>
      </c>
      <c r="E55" s="570">
        <v>1511</v>
      </c>
      <c r="F55" s="571">
        <v>7333</v>
      </c>
      <c r="G55" s="570">
        <v>2133</v>
      </c>
      <c r="H55" s="575">
        <v>9276</v>
      </c>
    </row>
    <row r="56" spans="1:8" ht="17.25" customHeight="1">
      <c r="A56" s="335">
        <v>58</v>
      </c>
      <c r="B56" s="565" t="s">
        <v>293</v>
      </c>
      <c r="C56" s="572">
        <v>29</v>
      </c>
      <c r="D56" s="573">
        <v>170</v>
      </c>
      <c r="E56" s="570">
        <v>12</v>
      </c>
      <c r="F56" s="571">
        <v>52</v>
      </c>
      <c r="G56" s="570">
        <v>51</v>
      </c>
      <c r="H56" s="575">
        <v>395</v>
      </c>
    </row>
    <row r="57" spans="1:8" ht="17.25" customHeight="1">
      <c r="A57" s="335">
        <v>59</v>
      </c>
      <c r="B57" s="565" t="s">
        <v>294</v>
      </c>
      <c r="C57" s="572">
        <v>8</v>
      </c>
      <c r="D57" s="573">
        <v>63</v>
      </c>
      <c r="E57" s="570">
        <v>4</v>
      </c>
      <c r="F57" s="571">
        <v>57</v>
      </c>
      <c r="G57" s="570">
        <v>8</v>
      </c>
      <c r="H57" s="575">
        <v>90</v>
      </c>
    </row>
    <row r="58" spans="1:8" ht="17.25" customHeight="1">
      <c r="A58" s="335">
        <v>60</v>
      </c>
      <c r="B58" s="565" t="s">
        <v>295</v>
      </c>
      <c r="C58" s="572">
        <v>17</v>
      </c>
      <c r="D58" s="573">
        <v>76</v>
      </c>
      <c r="E58" s="570">
        <v>14</v>
      </c>
      <c r="F58" s="571">
        <v>72</v>
      </c>
      <c r="G58" s="570">
        <v>16</v>
      </c>
      <c r="H58" s="575">
        <v>134</v>
      </c>
    </row>
    <row r="59" spans="1:8" ht="17.25" customHeight="1">
      <c r="A59" s="335">
        <v>61</v>
      </c>
      <c r="B59" s="565" t="s">
        <v>296</v>
      </c>
      <c r="C59" s="572">
        <v>48</v>
      </c>
      <c r="D59" s="573">
        <v>364</v>
      </c>
      <c r="E59" s="570">
        <v>30</v>
      </c>
      <c r="F59" s="571">
        <v>161</v>
      </c>
      <c r="G59" s="570">
        <v>47</v>
      </c>
      <c r="H59" s="575">
        <v>167</v>
      </c>
    </row>
    <row r="60" spans="1:8" ht="17.25" customHeight="1">
      <c r="A60" s="335">
        <v>62</v>
      </c>
      <c r="B60" s="565" t="s">
        <v>297</v>
      </c>
      <c r="C60" s="572">
        <v>91</v>
      </c>
      <c r="D60" s="573">
        <v>372</v>
      </c>
      <c r="E60" s="570">
        <v>53</v>
      </c>
      <c r="F60" s="571">
        <v>161</v>
      </c>
      <c r="G60" s="570">
        <v>85</v>
      </c>
      <c r="H60" s="575">
        <v>390</v>
      </c>
    </row>
    <row r="61" spans="1:8" ht="17.25" customHeight="1">
      <c r="A61" s="335">
        <v>63</v>
      </c>
      <c r="B61" s="565" t="s">
        <v>298</v>
      </c>
      <c r="C61" s="572">
        <v>12</v>
      </c>
      <c r="D61" s="573">
        <v>45</v>
      </c>
      <c r="E61" s="570">
        <v>26</v>
      </c>
      <c r="F61" s="571">
        <v>997</v>
      </c>
      <c r="G61" s="570">
        <v>35</v>
      </c>
      <c r="H61" s="575">
        <v>776</v>
      </c>
    </row>
    <row r="62" spans="1:8" ht="17.25" customHeight="1">
      <c r="A62" s="335">
        <v>64</v>
      </c>
      <c r="B62" s="565" t="s">
        <v>299</v>
      </c>
      <c r="C62" s="572">
        <v>106</v>
      </c>
      <c r="D62" s="573">
        <v>1014</v>
      </c>
      <c r="E62" s="570">
        <v>112</v>
      </c>
      <c r="F62" s="571">
        <v>677</v>
      </c>
      <c r="G62" s="570">
        <v>194</v>
      </c>
      <c r="H62" s="575">
        <v>1379</v>
      </c>
    </row>
    <row r="63" spans="1:8" ht="17.25" customHeight="1">
      <c r="A63" s="335">
        <v>65</v>
      </c>
      <c r="B63" s="565" t="s">
        <v>300</v>
      </c>
      <c r="C63" s="572">
        <v>106</v>
      </c>
      <c r="D63" s="573">
        <v>473</v>
      </c>
      <c r="E63" s="570">
        <v>41</v>
      </c>
      <c r="F63" s="571">
        <v>123</v>
      </c>
      <c r="G63" s="570">
        <v>101</v>
      </c>
      <c r="H63" s="575">
        <v>341</v>
      </c>
    </row>
    <row r="64" spans="1:8" ht="17.25" customHeight="1">
      <c r="A64" s="335">
        <v>66</v>
      </c>
      <c r="B64" s="565" t="s">
        <v>301</v>
      </c>
      <c r="C64" s="572">
        <v>158</v>
      </c>
      <c r="D64" s="573">
        <v>510</v>
      </c>
      <c r="E64" s="570">
        <v>191</v>
      </c>
      <c r="F64" s="571">
        <v>571</v>
      </c>
      <c r="G64" s="570">
        <v>178</v>
      </c>
      <c r="H64" s="575">
        <v>554</v>
      </c>
    </row>
    <row r="65" spans="1:8" ht="17.25" customHeight="1">
      <c r="A65" s="335">
        <v>68</v>
      </c>
      <c r="B65" s="565" t="s">
        <v>302</v>
      </c>
      <c r="C65" s="572">
        <v>4078</v>
      </c>
      <c r="D65" s="573">
        <v>4726</v>
      </c>
      <c r="E65" s="570">
        <v>291</v>
      </c>
      <c r="F65" s="571">
        <v>495</v>
      </c>
      <c r="G65" s="570">
        <v>2218</v>
      </c>
      <c r="H65" s="575">
        <v>3270</v>
      </c>
    </row>
    <row r="66" spans="1:8" ht="17.25" customHeight="1">
      <c r="A66" s="335">
        <v>69</v>
      </c>
      <c r="B66" s="565" t="s">
        <v>303</v>
      </c>
      <c r="C66" s="572">
        <v>781</v>
      </c>
      <c r="D66" s="573">
        <v>2330</v>
      </c>
      <c r="E66" s="570">
        <v>681</v>
      </c>
      <c r="F66" s="571">
        <v>1719</v>
      </c>
      <c r="G66" s="570">
        <v>1098</v>
      </c>
      <c r="H66" s="575">
        <v>2825</v>
      </c>
    </row>
    <row r="67" spans="1:8" ht="17.25" customHeight="1">
      <c r="A67" s="335">
        <v>70</v>
      </c>
      <c r="B67" s="565" t="s">
        <v>304</v>
      </c>
      <c r="C67" s="572">
        <v>336</v>
      </c>
      <c r="D67" s="573">
        <v>1897</v>
      </c>
      <c r="E67" s="570">
        <v>285</v>
      </c>
      <c r="F67" s="571">
        <v>1977</v>
      </c>
      <c r="G67" s="570">
        <v>366</v>
      </c>
      <c r="H67" s="575">
        <v>2850</v>
      </c>
    </row>
    <row r="68" spans="1:8" ht="17.25" customHeight="1">
      <c r="A68" s="335">
        <v>71</v>
      </c>
      <c r="B68" s="565" t="s">
        <v>305</v>
      </c>
      <c r="C68" s="572">
        <v>402</v>
      </c>
      <c r="D68" s="573">
        <v>2474</v>
      </c>
      <c r="E68" s="570">
        <v>345</v>
      </c>
      <c r="F68" s="571">
        <v>1758</v>
      </c>
      <c r="G68" s="570">
        <v>510</v>
      </c>
      <c r="H68" s="575">
        <v>2825</v>
      </c>
    </row>
    <row r="69" spans="1:8" ht="17.25" customHeight="1">
      <c r="A69" s="335">
        <v>72</v>
      </c>
      <c r="B69" s="565" t="s">
        <v>306</v>
      </c>
      <c r="C69" s="572">
        <v>30</v>
      </c>
      <c r="D69" s="573">
        <v>155</v>
      </c>
      <c r="E69" s="570">
        <v>9</v>
      </c>
      <c r="F69" s="571">
        <v>136</v>
      </c>
      <c r="G69" s="570">
        <v>16</v>
      </c>
      <c r="H69" s="575">
        <v>85</v>
      </c>
    </row>
    <row r="70" spans="1:8" ht="17.25" customHeight="1">
      <c r="A70" s="335">
        <v>73</v>
      </c>
      <c r="B70" s="565" t="s">
        <v>307</v>
      </c>
      <c r="C70" s="572">
        <v>111</v>
      </c>
      <c r="D70" s="573">
        <v>504</v>
      </c>
      <c r="E70" s="570">
        <v>31</v>
      </c>
      <c r="F70" s="571">
        <v>92</v>
      </c>
      <c r="G70" s="570">
        <v>133</v>
      </c>
      <c r="H70" s="575">
        <v>599</v>
      </c>
    </row>
    <row r="71" spans="1:8" ht="17.25" customHeight="1">
      <c r="A71" s="335">
        <v>74</v>
      </c>
      <c r="B71" s="565" t="s">
        <v>308</v>
      </c>
      <c r="C71" s="572">
        <v>97</v>
      </c>
      <c r="D71" s="573">
        <v>366</v>
      </c>
      <c r="E71" s="570">
        <v>108</v>
      </c>
      <c r="F71" s="571">
        <v>481</v>
      </c>
      <c r="G71" s="570">
        <v>133</v>
      </c>
      <c r="H71" s="575">
        <v>786</v>
      </c>
    </row>
    <row r="72" spans="1:8" ht="17.25" customHeight="1">
      <c r="A72" s="335">
        <v>75</v>
      </c>
      <c r="B72" s="565" t="s">
        <v>309</v>
      </c>
      <c r="C72" s="572">
        <v>21</v>
      </c>
      <c r="D72" s="573">
        <v>39</v>
      </c>
      <c r="E72" s="570">
        <v>41</v>
      </c>
      <c r="F72" s="571">
        <v>70</v>
      </c>
      <c r="G72" s="570">
        <v>84</v>
      </c>
      <c r="H72" s="575">
        <v>193</v>
      </c>
    </row>
    <row r="73" spans="1:8" ht="17.25" customHeight="1">
      <c r="A73" s="335">
        <v>77</v>
      </c>
      <c r="B73" s="565" t="s">
        <v>310</v>
      </c>
      <c r="C73" s="572">
        <v>84</v>
      </c>
      <c r="D73" s="573">
        <v>484</v>
      </c>
      <c r="E73" s="570">
        <v>57</v>
      </c>
      <c r="F73" s="571">
        <v>185</v>
      </c>
      <c r="G73" s="570">
        <v>142</v>
      </c>
      <c r="H73" s="575">
        <v>815</v>
      </c>
    </row>
    <row r="74" spans="1:8" ht="17.25" customHeight="1">
      <c r="A74" s="335">
        <v>78</v>
      </c>
      <c r="B74" s="565" t="s">
        <v>311</v>
      </c>
      <c r="C74" s="572">
        <v>9</v>
      </c>
      <c r="D74" s="573">
        <v>74</v>
      </c>
      <c r="E74" s="570">
        <v>24</v>
      </c>
      <c r="F74" s="571">
        <v>523</v>
      </c>
      <c r="G74" s="570">
        <v>26</v>
      </c>
      <c r="H74" s="575">
        <v>949</v>
      </c>
    </row>
    <row r="75" spans="1:8" ht="17.25" customHeight="1">
      <c r="A75" s="335">
        <v>79</v>
      </c>
      <c r="B75" s="565" t="s">
        <v>312</v>
      </c>
      <c r="C75" s="572">
        <v>63</v>
      </c>
      <c r="D75" s="573">
        <v>489</v>
      </c>
      <c r="E75" s="570">
        <v>45</v>
      </c>
      <c r="F75" s="571">
        <v>211</v>
      </c>
      <c r="G75" s="570">
        <v>90</v>
      </c>
      <c r="H75" s="575">
        <v>458</v>
      </c>
    </row>
    <row r="76" spans="1:8" ht="17.25" customHeight="1">
      <c r="A76" s="335">
        <v>80</v>
      </c>
      <c r="B76" s="565" t="s">
        <v>313</v>
      </c>
      <c r="C76" s="572">
        <v>251</v>
      </c>
      <c r="D76" s="573">
        <v>3313</v>
      </c>
      <c r="E76" s="570">
        <v>219</v>
      </c>
      <c r="F76" s="571">
        <v>2687</v>
      </c>
      <c r="G76" s="570">
        <v>453</v>
      </c>
      <c r="H76" s="575">
        <v>6403</v>
      </c>
    </row>
    <row r="77" spans="1:8" ht="17.25" customHeight="1">
      <c r="A77" s="335">
        <v>81</v>
      </c>
      <c r="B77" s="565" t="s">
        <v>314</v>
      </c>
      <c r="C77" s="572">
        <v>821</v>
      </c>
      <c r="D77" s="573">
        <v>12283</v>
      </c>
      <c r="E77" s="570">
        <v>711</v>
      </c>
      <c r="F77" s="571">
        <v>5842</v>
      </c>
      <c r="G77" s="570">
        <v>933</v>
      </c>
      <c r="H77" s="575">
        <v>16026</v>
      </c>
    </row>
    <row r="78" spans="1:8" ht="17.25" customHeight="1">
      <c r="A78" s="335">
        <v>82</v>
      </c>
      <c r="B78" s="565" t="s">
        <v>315</v>
      </c>
      <c r="C78" s="572">
        <v>483</v>
      </c>
      <c r="D78" s="573">
        <v>3517</v>
      </c>
      <c r="E78" s="570">
        <v>193</v>
      </c>
      <c r="F78" s="571">
        <v>1641</v>
      </c>
      <c r="G78" s="570">
        <v>757</v>
      </c>
      <c r="H78" s="575">
        <v>5762</v>
      </c>
    </row>
    <row r="79" spans="1:8" ht="17.25" customHeight="1">
      <c r="A79" s="335">
        <v>84</v>
      </c>
      <c r="B79" s="565" t="s">
        <v>316</v>
      </c>
      <c r="C79" s="572">
        <v>31</v>
      </c>
      <c r="D79" s="573">
        <v>443</v>
      </c>
      <c r="E79" s="570">
        <v>67</v>
      </c>
      <c r="F79" s="571">
        <v>1529</v>
      </c>
      <c r="G79" s="570">
        <v>64</v>
      </c>
      <c r="H79" s="575">
        <v>2020</v>
      </c>
    </row>
    <row r="80" spans="1:8" ht="17.25" customHeight="1">
      <c r="A80" s="335">
        <v>85</v>
      </c>
      <c r="B80" s="565" t="s">
        <v>317</v>
      </c>
      <c r="C80" s="572">
        <v>469</v>
      </c>
      <c r="D80" s="573">
        <v>8863</v>
      </c>
      <c r="E80" s="570">
        <v>365</v>
      </c>
      <c r="F80" s="571">
        <v>5001</v>
      </c>
      <c r="G80" s="570">
        <v>829</v>
      </c>
      <c r="H80" s="575">
        <v>12988</v>
      </c>
    </row>
    <row r="81" spans="1:8" ht="17.25" customHeight="1">
      <c r="A81" s="335">
        <v>86</v>
      </c>
      <c r="B81" s="565" t="s">
        <v>318</v>
      </c>
      <c r="C81" s="572">
        <v>289</v>
      </c>
      <c r="D81" s="573">
        <v>4865</v>
      </c>
      <c r="E81" s="570">
        <v>310</v>
      </c>
      <c r="F81" s="571">
        <v>3444</v>
      </c>
      <c r="G81" s="570">
        <v>412</v>
      </c>
      <c r="H81" s="575">
        <v>7259</v>
      </c>
    </row>
    <row r="82" spans="1:8" ht="17.25" customHeight="1">
      <c r="A82" s="335">
        <v>87</v>
      </c>
      <c r="B82" s="565" t="s">
        <v>319</v>
      </c>
      <c r="C82" s="572">
        <v>13</v>
      </c>
      <c r="D82" s="573">
        <v>383</v>
      </c>
      <c r="E82" s="570">
        <v>17</v>
      </c>
      <c r="F82" s="571">
        <v>249</v>
      </c>
      <c r="G82" s="570">
        <v>19</v>
      </c>
      <c r="H82" s="575">
        <v>467</v>
      </c>
    </row>
    <row r="83" spans="1:8" ht="17.25" customHeight="1">
      <c r="A83" s="335">
        <v>88</v>
      </c>
      <c r="B83" s="565" t="s">
        <v>320</v>
      </c>
      <c r="C83" s="572">
        <v>78</v>
      </c>
      <c r="D83" s="573">
        <v>768</v>
      </c>
      <c r="E83" s="570">
        <v>74</v>
      </c>
      <c r="F83" s="571">
        <v>558</v>
      </c>
      <c r="G83" s="570">
        <v>135</v>
      </c>
      <c r="H83" s="575">
        <v>914</v>
      </c>
    </row>
    <row r="84" spans="1:8" ht="17.25" customHeight="1">
      <c r="A84" s="335">
        <v>90</v>
      </c>
      <c r="B84" s="565" t="s">
        <v>321</v>
      </c>
      <c r="C84" s="572">
        <v>4</v>
      </c>
      <c r="D84" s="573">
        <v>10</v>
      </c>
      <c r="E84" s="570">
        <v>9</v>
      </c>
      <c r="F84" s="571">
        <v>146</v>
      </c>
      <c r="G84" s="570">
        <v>13</v>
      </c>
      <c r="H84" s="575">
        <v>86</v>
      </c>
    </row>
    <row r="85" spans="1:8" ht="17.25" customHeight="1">
      <c r="A85" s="335">
        <v>91</v>
      </c>
      <c r="B85" s="565" t="s">
        <v>322</v>
      </c>
      <c r="C85" s="572">
        <v>2</v>
      </c>
      <c r="D85" s="573">
        <v>4</v>
      </c>
      <c r="E85" s="570">
        <v>3</v>
      </c>
      <c r="F85" s="571">
        <v>24</v>
      </c>
      <c r="G85" s="570">
        <v>10</v>
      </c>
      <c r="H85" s="575">
        <v>475</v>
      </c>
    </row>
    <row r="86" spans="1:8" ht="17.25" customHeight="1">
      <c r="A86" s="335">
        <v>92</v>
      </c>
      <c r="B86" s="565" t="s">
        <v>323</v>
      </c>
      <c r="C86" s="572">
        <v>48</v>
      </c>
      <c r="D86" s="573">
        <v>132</v>
      </c>
      <c r="E86" s="570">
        <v>33</v>
      </c>
      <c r="F86" s="571">
        <v>68</v>
      </c>
      <c r="G86" s="570">
        <v>67</v>
      </c>
      <c r="H86" s="575">
        <v>212</v>
      </c>
    </row>
    <row r="87" spans="1:8" ht="17.25" customHeight="1">
      <c r="A87" s="335">
        <v>93</v>
      </c>
      <c r="B87" s="565" t="s">
        <v>324</v>
      </c>
      <c r="C87" s="572">
        <v>80</v>
      </c>
      <c r="D87" s="573">
        <v>699</v>
      </c>
      <c r="E87" s="570">
        <v>98</v>
      </c>
      <c r="F87" s="571">
        <v>456</v>
      </c>
      <c r="G87" s="570">
        <v>107</v>
      </c>
      <c r="H87" s="575">
        <v>576</v>
      </c>
    </row>
    <row r="88" spans="1:8" ht="17.25" customHeight="1">
      <c r="A88" s="335">
        <v>94</v>
      </c>
      <c r="B88" s="565" t="s">
        <v>325</v>
      </c>
      <c r="C88" s="572">
        <v>142</v>
      </c>
      <c r="D88" s="573">
        <v>405</v>
      </c>
      <c r="E88" s="570">
        <v>193</v>
      </c>
      <c r="F88" s="571">
        <v>604</v>
      </c>
      <c r="G88" s="570">
        <v>251</v>
      </c>
      <c r="H88" s="575">
        <v>749</v>
      </c>
    </row>
    <row r="89" spans="1:8" ht="17.25" customHeight="1">
      <c r="A89" s="335">
        <v>95</v>
      </c>
      <c r="B89" s="565" t="s">
        <v>326</v>
      </c>
      <c r="C89" s="572">
        <v>199</v>
      </c>
      <c r="D89" s="573">
        <v>3209</v>
      </c>
      <c r="E89" s="570">
        <v>184</v>
      </c>
      <c r="F89" s="571">
        <v>622</v>
      </c>
      <c r="G89" s="570">
        <v>256</v>
      </c>
      <c r="H89" s="575">
        <v>1165</v>
      </c>
    </row>
    <row r="90" spans="1:8" ht="17.25" customHeight="1">
      <c r="A90" s="335">
        <v>96</v>
      </c>
      <c r="B90" s="565" t="s">
        <v>327</v>
      </c>
      <c r="C90" s="572">
        <v>266</v>
      </c>
      <c r="D90" s="573">
        <v>757</v>
      </c>
      <c r="E90" s="570">
        <v>325</v>
      </c>
      <c r="F90" s="571">
        <v>924</v>
      </c>
      <c r="G90" s="570">
        <v>318</v>
      </c>
      <c r="H90" s="575">
        <v>1521</v>
      </c>
    </row>
    <row r="91" spans="1:8" ht="17.25" customHeight="1">
      <c r="A91" s="335">
        <v>97</v>
      </c>
      <c r="B91" s="565" t="s">
        <v>328</v>
      </c>
      <c r="C91" s="572">
        <v>47</v>
      </c>
      <c r="D91" s="573">
        <v>48</v>
      </c>
      <c r="E91" s="570">
        <v>25</v>
      </c>
      <c r="F91" s="571">
        <v>25</v>
      </c>
      <c r="G91" s="570">
        <v>64</v>
      </c>
      <c r="H91" s="575">
        <v>65</v>
      </c>
    </row>
    <row r="92" spans="1:8" ht="17.25" customHeight="1">
      <c r="A92" s="335">
        <v>98</v>
      </c>
      <c r="B92" s="565" t="s">
        <v>329</v>
      </c>
      <c r="C92" s="572">
        <v>1</v>
      </c>
      <c r="D92" s="573">
        <v>9</v>
      </c>
      <c r="E92" s="570">
        <v>0</v>
      </c>
      <c r="F92" s="571">
        <v>0</v>
      </c>
      <c r="G92" s="570">
        <v>4</v>
      </c>
      <c r="H92" s="575">
        <v>4</v>
      </c>
    </row>
    <row r="93" spans="1:8" ht="17.25" customHeight="1">
      <c r="A93" s="335">
        <v>99</v>
      </c>
      <c r="B93" s="565" t="s">
        <v>330</v>
      </c>
      <c r="C93" s="572">
        <v>3</v>
      </c>
      <c r="D93" s="573">
        <v>9</v>
      </c>
      <c r="E93" s="570">
        <v>0</v>
      </c>
      <c r="F93" s="571">
        <v>0</v>
      </c>
      <c r="G93" s="570">
        <v>10</v>
      </c>
      <c r="H93" s="575">
        <v>38</v>
      </c>
    </row>
    <row r="94" spans="1:8" ht="27" customHeight="1" thickBot="1">
      <c r="A94" s="1141" t="s">
        <v>144</v>
      </c>
      <c r="B94" s="1142"/>
      <c r="C94" s="662">
        <v>29648</v>
      </c>
      <c r="D94" s="663">
        <v>212824</v>
      </c>
      <c r="E94" s="662">
        <v>24187</v>
      </c>
      <c r="F94" s="663">
        <v>187059</v>
      </c>
      <c r="G94" s="662">
        <v>43400</v>
      </c>
      <c r="H94" s="664">
        <v>293784</v>
      </c>
    </row>
    <row r="95" spans="1:8" ht="13.5" thickTop="1">
      <c r="A95" s="1154"/>
      <c r="B95" s="1154"/>
      <c r="C95" s="1154"/>
      <c r="D95" s="1154"/>
      <c r="E95" s="1154"/>
      <c r="F95" s="1154"/>
      <c r="G95" s="1154"/>
      <c r="H95" s="1154"/>
    </row>
    <row r="96" spans="1:8" ht="15.75" customHeight="1">
      <c r="A96" s="1122" t="s">
        <v>380</v>
      </c>
      <c r="B96" s="1123"/>
      <c r="C96" s="1123"/>
      <c r="D96" s="1123"/>
      <c r="E96" s="1123"/>
      <c r="F96" s="1123"/>
      <c r="G96" s="1123"/>
      <c r="H96" s="1123"/>
    </row>
    <row r="97" spans="1:8" ht="12.75" customHeight="1">
      <c r="A97" s="1122" t="s">
        <v>381</v>
      </c>
      <c r="B97" s="1123"/>
      <c r="C97" s="1123"/>
      <c r="D97" s="1123"/>
      <c r="E97" s="1123"/>
      <c r="F97" s="1123"/>
      <c r="G97" s="1123"/>
      <c r="H97" s="1123"/>
    </row>
    <row r="98" spans="1:8" ht="12.75" customHeight="1">
      <c r="A98" s="1132" t="s">
        <v>353</v>
      </c>
      <c r="B98" s="1123"/>
      <c r="C98" s="1123"/>
      <c r="D98" s="1123"/>
      <c r="E98" s="1123"/>
      <c r="F98" s="1123"/>
      <c r="G98" s="1123"/>
      <c r="H98" s="1123"/>
    </row>
    <row r="99" spans="1:8" ht="12.75">
      <c r="A99" s="1140"/>
      <c r="B99" s="1140"/>
      <c r="C99" s="1140"/>
      <c r="D99" s="1140"/>
      <c r="E99" s="1140"/>
      <c r="F99" s="1140"/>
      <c r="G99" s="1140"/>
      <c r="H99" s="1140"/>
    </row>
    <row r="101" spans="2:8" s="45" customFormat="1" ht="21" customHeight="1">
      <c r="B101" s="46"/>
      <c r="C101" s="1008" t="s">
        <v>36</v>
      </c>
      <c r="D101" s="1008"/>
      <c r="E101" s="55"/>
      <c r="F101" s="123"/>
      <c r="G101" s="55"/>
      <c r="H101" s="55"/>
    </row>
  </sheetData>
  <sheetProtection/>
  <mergeCells count="14">
    <mergeCell ref="A94:B94"/>
    <mergeCell ref="A96:H96"/>
    <mergeCell ref="A97:H97"/>
    <mergeCell ref="A98:H98"/>
    <mergeCell ref="A99:H99"/>
    <mergeCell ref="C101:D101"/>
    <mergeCell ref="A95:H95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3" t="s">
        <v>3</v>
      </c>
      <c r="B1" s="108"/>
      <c r="C1" s="108"/>
      <c r="D1" s="108"/>
      <c r="E1" s="144"/>
      <c r="F1" s="101"/>
      <c r="G1" s="101"/>
      <c r="H1" s="842" t="s">
        <v>4</v>
      </c>
    </row>
    <row r="2" spans="1:8" ht="27" customHeight="1" thickBot="1" thickTop="1">
      <c r="A2" s="1278" t="s">
        <v>532</v>
      </c>
      <c r="B2" s="1279"/>
      <c r="C2" s="1279"/>
      <c r="D2" s="1279"/>
      <c r="E2" s="1279"/>
      <c r="F2" s="1279"/>
      <c r="G2" s="1279"/>
      <c r="H2" s="1280"/>
    </row>
    <row r="3" spans="1:17" ht="39.75" customHeight="1" thickBot="1">
      <c r="A3" s="1283" t="s">
        <v>382</v>
      </c>
      <c r="B3" s="1281"/>
      <c r="C3" s="1281"/>
      <c r="D3" s="1281"/>
      <c r="E3" s="1281"/>
      <c r="F3" s="1281"/>
      <c r="G3" s="1281"/>
      <c r="H3" s="1282"/>
      <c r="I3" s="330"/>
      <c r="J3" s="330"/>
      <c r="K3" s="330"/>
      <c r="L3" s="330"/>
      <c r="M3" s="330"/>
      <c r="N3" s="330"/>
      <c r="O3" s="330"/>
      <c r="P3" s="330"/>
      <c r="Q3" s="330"/>
    </row>
    <row r="4" spans="1:8" ht="36" customHeight="1">
      <c r="A4" s="1150" t="s">
        <v>147</v>
      </c>
      <c r="B4" s="1152" t="s">
        <v>148</v>
      </c>
      <c r="C4" s="1146" t="s">
        <v>28</v>
      </c>
      <c r="D4" s="1147"/>
      <c r="E4" s="1146" t="s">
        <v>170</v>
      </c>
      <c r="F4" s="1147"/>
      <c r="G4" s="1146" t="s">
        <v>171</v>
      </c>
      <c r="H4" s="1148"/>
    </row>
    <row r="5" spans="1:8" ht="34.5" customHeight="1" thickBot="1">
      <c r="A5" s="1151"/>
      <c r="B5" s="1153"/>
      <c r="C5" s="665" t="s">
        <v>149</v>
      </c>
      <c r="D5" s="666" t="s">
        <v>150</v>
      </c>
      <c r="E5" s="665" t="s">
        <v>149</v>
      </c>
      <c r="F5" s="666" t="s">
        <v>150</v>
      </c>
      <c r="G5" s="665" t="s">
        <v>149</v>
      </c>
      <c r="H5" s="667" t="s">
        <v>150</v>
      </c>
    </row>
    <row r="6" spans="1:8" ht="17.25" customHeight="1">
      <c r="A6" s="753" t="s">
        <v>53</v>
      </c>
      <c r="B6" s="754" t="s">
        <v>243</v>
      </c>
      <c r="C6" s="568">
        <v>229</v>
      </c>
      <c r="D6" s="569">
        <v>1291</v>
      </c>
      <c r="E6" s="568">
        <v>265</v>
      </c>
      <c r="F6" s="569">
        <v>1552</v>
      </c>
      <c r="G6" s="568">
        <v>837</v>
      </c>
      <c r="H6" s="574">
        <v>4076</v>
      </c>
    </row>
    <row r="7" spans="1:8" ht="17.25" customHeight="1">
      <c r="A7" s="333" t="s">
        <v>55</v>
      </c>
      <c r="B7" s="564" t="s">
        <v>244</v>
      </c>
      <c r="C7" s="570">
        <v>24</v>
      </c>
      <c r="D7" s="571">
        <v>571</v>
      </c>
      <c r="E7" s="570">
        <v>73</v>
      </c>
      <c r="F7" s="571">
        <v>798</v>
      </c>
      <c r="G7" s="570">
        <v>39</v>
      </c>
      <c r="H7" s="575">
        <v>1309</v>
      </c>
    </row>
    <row r="8" spans="1:8" ht="17.25" customHeight="1">
      <c r="A8" s="333" t="s">
        <v>57</v>
      </c>
      <c r="B8" s="564" t="s">
        <v>245</v>
      </c>
      <c r="C8" s="570">
        <v>11</v>
      </c>
      <c r="D8" s="571">
        <v>84</v>
      </c>
      <c r="E8" s="570">
        <v>23</v>
      </c>
      <c r="F8" s="571">
        <v>156</v>
      </c>
      <c r="G8" s="570">
        <v>10</v>
      </c>
      <c r="H8" s="575">
        <v>38</v>
      </c>
    </row>
    <row r="9" spans="1:8" ht="17.25" customHeight="1">
      <c r="A9" s="335" t="s">
        <v>61</v>
      </c>
      <c r="B9" s="564" t="s">
        <v>246</v>
      </c>
      <c r="C9" s="570">
        <v>0</v>
      </c>
      <c r="D9" s="571">
        <v>0</v>
      </c>
      <c r="E9" s="570">
        <v>18</v>
      </c>
      <c r="F9" s="571">
        <v>297</v>
      </c>
      <c r="G9" s="570">
        <v>4</v>
      </c>
      <c r="H9" s="575">
        <v>95</v>
      </c>
    </row>
    <row r="10" spans="1:8" ht="17.25" customHeight="1">
      <c r="A10" s="335" t="s">
        <v>63</v>
      </c>
      <c r="B10" s="564" t="s">
        <v>247</v>
      </c>
      <c r="C10" s="570">
        <v>1</v>
      </c>
      <c r="D10" s="571">
        <v>11</v>
      </c>
      <c r="E10" s="570">
        <v>0</v>
      </c>
      <c r="F10" s="571">
        <v>0</v>
      </c>
      <c r="G10" s="570">
        <v>0</v>
      </c>
      <c r="H10" s="575">
        <v>0</v>
      </c>
    </row>
    <row r="11" spans="1:8" ht="17.25" customHeight="1">
      <c r="A11" s="335" t="s">
        <v>65</v>
      </c>
      <c r="B11" s="564" t="s">
        <v>248</v>
      </c>
      <c r="C11" s="570">
        <v>61</v>
      </c>
      <c r="D11" s="571">
        <v>2190</v>
      </c>
      <c r="E11" s="570">
        <v>34</v>
      </c>
      <c r="F11" s="571">
        <v>762</v>
      </c>
      <c r="G11" s="570">
        <v>11</v>
      </c>
      <c r="H11" s="575">
        <v>189</v>
      </c>
    </row>
    <row r="12" spans="1:8" ht="17.25" customHeight="1">
      <c r="A12" s="335" t="s">
        <v>67</v>
      </c>
      <c r="B12" s="564" t="s">
        <v>249</v>
      </c>
      <c r="C12" s="570">
        <v>117</v>
      </c>
      <c r="D12" s="571">
        <v>951</v>
      </c>
      <c r="E12" s="570">
        <v>130</v>
      </c>
      <c r="F12" s="571">
        <v>1682</v>
      </c>
      <c r="G12" s="570">
        <v>155</v>
      </c>
      <c r="H12" s="575">
        <v>1541</v>
      </c>
    </row>
    <row r="13" spans="1:8" ht="17.25" customHeight="1">
      <c r="A13" s="335" t="s">
        <v>69</v>
      </c>
      <c r="B13" s="564" t="s">
        <v>250</v>
      </c>
      <c r="C13" s="570">
        <v>9</v>
      </c>
      <c r="D13" s="571">
        <v>71</v>
      </c>
      <c r="E13" s="570">
        <v>7</v>
      </c>
      <c r="F13" s="571">
        <v>15</v>
      </c>
      <c r="G13" s="570">
        <v>9</v>
      </c>
      <c r="H13" s="575">
        <v>30</v>
      </c>
    </row>
    <row r="14" spans="1:8" ht="17.25" customHeight="1">
      <c r="A14" s="335">
        <v>10</v>
      </c>
      <c r="B14" s="564" t="s">
        <v>251</v>
      </c>
      <c r="C14" s="570">
        <v>704</v>
      </c>
      <c r="D14" s="571">
        <v>7046</v>
      </c>
      <c r="E14" s="570">
        <v>592</v>
      </c>
      <c r="F14" s="571">
        <v>4451</v>
      </c>
      <c r="G14" s="570">
        <v>1180</v>
      </c>
      <c r="H14" s="575">
        <v>18287</v>
      </c>
    </row>
    <row r="15" spans="1:8" ht="17.25" customHeight="1">
      <c r="A15" s="335">
        <v>11</v>
      </c>
      <c r="B15" s="564" t="s">
        <v>252</v>
      </c>
      <c r="C15" s="570">
        <v>3</v>
      </c>
      <c r="D15" s="571">
        <v>23</v>
      </c>
      <c r="E15" s="570">
        <v>24</v>
      </c>
      <c r="F15" s="571">
        <v>238</v>
      </c>
      <c r="G15" s="570">
        <v>6</v>
      </c>
      <c r="H15" s="575">
        <v>136</v>
      </c>
    </row>
    <row r="16" spans="1:8" ht="17.25" customHeight="1">
      <c r="A16" s="335">
        <v>12</v>
      </c>
      <c r="B16" s="564" t="s">
        <v>253</v>
      </c>
      <c r="C16" s="570">
        <v>0</v>
      </c>
      <c r="D16" s="571">
        <v>0</v>
      </c>
      <c r="E16" s="570">
        <v>0</v>
      </c>
      <c r="F16" s="571">
        <v>0</v>
      </c>
      <c r="G16" s="570">
        <v>0</v>
      </c>
      <c r="H16" s="575">
        <v>0</v>
      </c>
    </row>
    <row r="17" spans="1:8" ht="17.25" customHeight="1">
      <c r="A17" s="335">
        <v>13</v>
      </c>
      <c r="B17" s="564" t="s">
        <v>254</v>
      </c>
      <c r="C17" s="570">
        <v>198</v>
      </c>
      <c r="D17" s="571">
        <v>8730</v>
      </c>
      <c r="E17" s="570">
        <v>1339</v>
      </c>
      <c r="F17" s="571">
        <v>35881</v>
      </c>
      <c r="G17" s="570">
        <v>131</v>
      </c>
      <c r="H17" s="575">
        <v>1777</v>
      </c>
    </row>
    <row r="18" spans="1:8" ht="17.25" customHeight="1">
      <c r="A18" s="335">
        <v>14</v>
      </c>
      <c r="B18" s="565" t="s">
        <v>255</v>
      </c>
      <c r="C18" s="570">
        <v>113</v>
      </c>
      <c r="D18" s="571">
        <v>822</v>
      </c>
      <c r="E18" s="570">
        <v>337</v>
      </c>
      <c r="F18" s="571">
        <v>9338</v>
      </c>
      <c r="G18" s="570">
        <v>245</v>
      </c>
      <c r="H18" s="575">
        <v>2156</v>
      </c>
    </row>
    <row r="19" spans="1:8" ht="17.25" customHeight="1">
      <c r="A19" s="335">
        <v>15</v>
      </c>
      <c r="B19" s="564" t="s">
        <v>256</v>
      </c>
      <c r="C19" s="570">
        <v>32</v>
      </c>
      <c r="D19" s="571">
        <v>305</v>
      </c>
      <c r="E19" s="570">
        <v>42</v>
      </c>
      <c r="F19" s="571">
        <v>218</v>
      </c>
      <c r="G19" s="570">
        <v>302</v>
      </c>
      <c r="H19" s="575">
        <v>2388</v>
      </c>
    </row>
    <row r="20" spans="1:8" ht="17.25" customHeight="1">
      <c r="A20" s="335">
        <v>16</v>
      </c>
      <c r="B20" s="564" t="s">
        <v>257</v>
      </c>
      <c r="C20" s="570">
        <v>132</v>
      </c>
      <c r="D20" s="571">
        <v>1103</v>
      </c>
      <c r="E20" s="570">
        <v>233</v>
      </c>
      <c r="F20" s="571">
        <v>1022</v>
      </c>
      <c r="G20" s="570">
        <v>261</v>
      </c>
      <c r="H20" s="575">
        <v>1098</v>
      </c>
    </row>
    <row r="21" spans="1:8" ht="17.25" customHeight="1">
      <c r="A21" s="335">
        <v>17</v>
      </c>
      <c r="B21" s="564" t="s">
        <v>258</v>
      </c>
      <c r="C21" s="570">
        <v>48</v>
      </c>
      <c r="D21" s="571">
        <v>1175</v>
      </c>
      <c r="E21" s="570">
        <v>39</v>
      </c>
      <c r="F21" s="571">
        <v>1150</v>
      </c>
      <c r="G21" s="570">
        <v>55</v>
      </c>
      <c r="H21" s="575">
        <v>779</v>
      </c>
    </row>
    <row r="22" spans="1:8" ht="17.25" customHeight="1">
      <c r="A22" s="335">
        <v>18</v>
      </c>
      <c r="B22" s="565" t="s">
        <v>259</v>
      </c>
      <c r="C22" s="570">
        <v>79</v>
      </c>
      <c r="D22" s="571">
        <v>355</v>
      </c>
      <c r="E22" s="570">
        <v>92</v>
      </c>
      <c r="F22" s="571">
        <v>557</v>
      </c>
      <c r="G22" s="570">
        <v>172</v>
      </c>
      <c r="H22" s="575">
        <v>1267</v>
      </c>
    </row>
    <row r="23" spans="1:8" ht="17.25" customHeight="1">
      <c r="A23" s="335">
        <v>19</v>
      </c>
      <c r="B23" s="564" t="s">
        <v>260</v>
      </c>
      <c r="C23" s="570">
        <v>5</v>
      </c>
      <c r="D23" s="571">
        <v>42</v>
      </c>
      <c r="E23" s="570">
        <v>6</v>
      </c>
      <c r="F23" s="571">
        <v>111</v>
      </c>
      <c r="G23" s="570">
        <v>19</v>
      </c>
      <c r="H23" s="575">
        <v>74</v>
      </c>
    </row>
    <row r="24" spans="1:8" ht="17.25" customHeight="1">
      <c r="A24" s="335">
        <v>20</v>
      </c>
      <c r="B24" s="564" t="s">
        <v>261</v>
      </c>
      <c r="C24" s="570">
        <v>60</v>
      </c>
      <c r="D24" s="571">
        <v>495</v>
      </c>
      <c r="E24" s="570">
        <v>48</v>
      </c>
      <c r="F24" s="571">
        <v>774</v>
      </c>
      <c r="G24" s="570">
        <v>130</v>
      </c>
      <c r="H24" s="575">
        <v>1628</v>
      </c>
    </row>
    <row r="25" spans="1:8" ht="17.25" customHeight="1">
      <c r="A25" s="335">
        <v>21</v>
      </c>
      <c r="B25" s="564" t="s">
        <v>262</v>
      </c>
      <c r="C25" s="570">
        <v>3</v>
      </c>
      <c r="D25" s="571">
        <v>11</v>
      </c>
      <c r="E25" s="570">
        <v>2</v>
      </c>
      <c r="F25" s="571">
        <v>20</v>
      </c>
      <c r="G25" s="570">
        <v>5</v>
      </c>
      <c r="H25" s="575">
        <v>203</v>
      </c>
    </row>
    <row r="26" spans="1:8" ht="17.25" customHeight="1">
      <c r="A26" s="335">
        <v>22</v>
      </c>
      <c r="B26" s="565" t="s">
        <v>263</v>
      </c>
      <c r="C26" s="570">
        <v>248</v>
      </c>
      <c r="D26" s="571">
        <v>3288</v>
      </c>
      <c r="E26" s="570">
        <v>149</v>
      </c>
      <c r="F26" s="571">
        <v>1603</v>
      </c>
      <c r="G26" s="570">
        <v>485</v>
      </c>
      <c r="H26" s="575">
        <v>5458</v>
      </c>
    </row>
    <row r="27" spans="1:8" ht="17.25" customHeight="1">
      <c r="A27" s="335">
        <v>23</v>
      </c>
      <c r="B27" s="565" t="s">
        <v>264</v>
      </c>
      <c r="C27" s="570">
        <v>231</v>
      </c>
      <c r="D27" s="571">
        <v>4118</v>
      </c>
      <c r="E27" s="570">
        <v>347</v>
      </c>
      <c r="F27" s="571">
        <v>9251</v>
      </c>
      <c r="G27" s="570">
        <v>358</v>
      </c>
      <c r="H27" s="575">
        <v>4259</v>
      </c>
    </row>
    <row r="28" spans="1:8" ht="17.25" customHeight="1">
      <c r="A28" s="335">
        <v>24</v>
      </c>
      <c r="B28" s="565" t="s">
        <v>265</v>
      </c>
      <c r="C28" s="570">
        <v>120</v>
      </c>
      <c r="D28" s="571">
        <v>2459</v>
      </c>
      <c r="E28" s="570">
        <v>108</v>
      </c>
      <c r="F28" s="571">
        <v>2064</v>
      </c>
      <c r="G28" s="570">
        <v>371</v>
      </c>
      <c r="H28" s="575">
        <v>8184</v>
      </c>
    </row>
    <row r="29" spans="1:8" ht="17.25" customHeight="1">
      <c r="A29" s="335">
        <v>25</v>
      </c>
      <c r="B29" s="564" t="s">
        <v>266</v>
      </c>
      <c r="C29" s="570">
        <v>897</v>
      </c>
      <c r="D29" s="571">
        <v>11657</v>
      </c>
      <c r="E29" s="570">
        <v>598</v>
      </c>
      <c r="F29" s="571">
        <v>4577</v>
      </c>
      <c r="G29" s="570">
        <v>1739</v>
      </c>
      <c r="H29" s="575">
        <v>14517</v>
      </c>
    </row>
    <row r="30" spans="1:8" ht="17.25" customHeight="1">
      <c r="A30" s="335">
        <v>26</v>
      </c>
      <c r="B30" s="564" t="s">
        <v>267</v>
      </c>
      <c r="C30" s="570">
        <v>25</v>
      </c>
      <c r="D30" s="571">
        <v>354</v>
      </c>
      <c r="E30" s="570">
        <v>22</v>
      </c>
      <c r="F30" s="571">
        <v>135</v>
      </c>
      <c r="G30" s="570">
        <v>29</v>
      </c>
      <c r="H30" s="575">
        <v>170</v>
      </c>
    </row>
    <row r="31" spans="1:8" ht="17.25" customHeight="1">
      <c r="A31" s="335">
        <v>27</v>
      </c>
      <c r="B31" s="564" t="s">
        <v>268</v>
      </c>
      <c r="C31" s="570">
        <v>179</v>
      </c>
      <c r="D31" s="571">
        <v>5321</v>
      </c>
      <c r="E31" s="570">
        <v>67</v>
      </c>
      <c r="F31" s="571">
        <v>1114</v>
      </c>
      <c r="G31" s="570">
        <v>179</v>
      </c>
      <c r="H31" s="575">
        <v>1657</v>
      </c>
    </row>
    <row r="32" spans="1:8" ht="17.25" customHeight="1">
      <c r="A32" s="335">
        <v>28</v>
      </c>
      <c r="B32" s="565" t="s">
        <v>269</v>
      </c>
      <c r="C32" s="570">
        <v>152</v>
      </c>
      <c r="D32" s="571">
        <v>2284</v>
      </c>
      <c r="E32" s="570">
        <v>110</v>
      </c>
      <c r="F32" s="571">
        <v>998</v>
      </c>
      <c r="G32" s="570">
        <v>966</v>
      </c>
      <c r="H32" s="575">
        <v>13127</v>
      </c>
    </row>
    <row r="33" spans="1:8" ht="17.25" customHeight="1">
      <c r="A33" s="335">
        <v>29</v>
      </c>
      <c r="B33" s="564" t="s">
        <v>270</v>
      </c>
      <c r="C33" s="570">
        <v>33</v>
      </c>
      <c r="D33" s="571">
        <v>321</v>
      </c>
      <c r="E33" s="570">
        <v>20</v>
      </c>
      <c r="F33" s="571">
        <v>71</v>
      </c>
      <c r="G33" s="570">
        <v>451</v>
      </c>
      <c r="H33" s="575">
        <v>8531</v>
      </c>
    </row>
    <row r="34" spans="1:8" ht="17.25" customHeight="1">
      <c r="A34" s="335">
        <v>30</v>
      </c>
      <c r="B34" s="564" t="s">
        <v>271</v>
      </c>
      <c r="C34" s="570">
        <v>10</v>
      </c>
      <c r="D34" s="571">
        <v>735</v>
      </c>
      <c r="E34" s="570">
        <v>3</v>
      </c>
      <c r="F34" s="571">
        <v>32</v>
      </c>
      <c r="G34" s="570">
        <v>10</v>
      </c>
      <c r="H34" s="575">
        <v>77</v>
      </c>
    </row>
    <row r="35" spans="1:8" ht="17.25" customHeight="1">
      <c r="A35" s="335">
        <v>31</v>
      </c>
      <c r="B35" s="565" t="s">
        <v>272</v>
      </c>
      <c r="C35" s="570">
        <v>1162</v>
      </c>
      <c r="D35" s="571">
        <v>22343</v>
      </c>
      <c r="E35" s="570">
        <v>290</v>
      </c>
      <c r="F35" s="571">
        <v>1283</v>
      </c>
      <c r="G35" s="570">
        <v>420</v>
      </c>
      <c r="H35" s="575">
        <v>2345</v>
      </c>
    </row>
    <row r="36" spans="1:8" ht="17.25" customHeight="1">
      <c r="A36" s="335">
        <v>32</v>
      </c>
      <c r="B36" s="564" t="s">
        <v>273</v>
      </c>
      <c r="C36" s="570">
        <v>52</v>
      </c>
      <c r="D36" s="571">
        <v>571</v>
      </c>
      <c r="E36" s="570">
        <v>42</v>
      </c>
      <c r="F36" s="571">
        <v>445</v>
      </c>
      <c r="G36" s="570">
        <v>97</v>
      </c>
      <c r="H36" s="575">
        <v>669</v>
      </c>
    </row>
    <row r="37" spans="1:8" ht="17.25" customHeight="1">
      <c r="A37" s="335">
        <v>33</v>
      </c>
      <c r="B37" s="564" t="s">
        <v>274</v>
      </c>
      <c r="C37" s="570">
        <v>346</v>
      </c>
      <c r="D37" s="571">
        <v>2885</v>
      </c>
      <c r="E37" s="570">
        <v>350</v>
      </c>
      <c r="F37" s="571">
        <v>1631</v>
      </c>
      <c r="G37" s="570">
        <v>491</v>
      </c>
      <c r="H37" s="575">
        <v>2719</v>
      </c>
    </row>
    <row r="38" spans="1:8" ht="17.25" customHeight="1">
      <c r="A38" s="335">
        <v>35</v>
      </c>
      <c r="B38" s="564" t="s">
        <v>275</v>
      </c>
      <c r="C38" s="570">
        <v>99</v>
      </c>
      <c r="D38" s="571">
        <v>1511</v>
      </c>
      <c r="E38" s="570">
        <v>342</v>
      </c>
      <c r="F38" s="571">
        <v>1199</v>
      </c>
      <c r="G38" s="570">
        <v>126</v>
      </c>
      <c r="H38" s="575">
        <v>1747</v>
      </c>
    </row>
    <row r="39" spans="1:8" ht="17.25" customHeight="1">
      <c r="A39" s="335">
        <v>36</v>
      </c>
      <c r="B39" s="564" t="s">
        <v>276</v>
      </c>
      <c r="C39" s="570">
        <v>5</v>
      </c>
      <c r="D39" s="571">
        <v>284</v>
      </c>
      <c r="E39" s="570">
        <v>28</v>
      </c>
      <c r="F39" s="571">
        <v>182</v>
      </c>
      <c r="G39" s="570">
        <v>44</v>
      </c>
      <c r="H39" s="575">
        <v>326</v>
      </c>
    </row>
    <row r="40" spans="1:8" ht="17.25" customHeight="1">
      <c r="A40" s="335">
        <v>37</v>
      </c>
      <c r="B40" s="564" t="s">
        <v>277</v>
      </c>
      <c r="C40" s="570">
        <v>9</v>
      </c>
      <c r="D40" s="571">
        <v>293</v>
      </c>
      <c r="E40" s="570">
        <v>2</v>
      </c>
      <c r="F40" s="571">
        <v>223</v>
      </c>
      <c r="G40" s="570">
        <v>6</v>
      </c>
      <c r="H40" s="575">
        <v>964</v>
      </c>
    </row>
    <row r="41" spans="1:8" ht="17.25" customHeight="1">
      <c r="A41" s="335">
        <v>38</v>
      </c>
      <c r="B41" s="564" t="s">
        <v>278</v>
      </c>
      <c r="C41" s="570">
        <v>64</v>
      </c>
      <c r="D41" s="571">
        <v>595</v>
      </c>
      <c r="E41" s="570">
        <v>55</v>
      </c>
      <c r="F41" s="571">
        <v>904</v>
      </c>
      <c r="G41" s="570">
        <v>84</v>
      </c>
      <c r="H41" s="575">
        <v>1376</v>
      </c>
    </row>
    <row r="42" spans="1:8" ht="17.25" customHeight="1">
      <c r="A42" s="335">
        <v>39</v>
      </c>
      <c r="B42" s="564" t="s">
        <v>279</v>
      </c>
      <c r="C42" s="570">
        <v>1</v>
      </c>
      <c r="D42" s="571">
        <v>4</v>
      </c>
      <c r="E42" s="570">
        <v>1</v>
      </c>
      <c r="F42" s="571">
        <v>5</v>
      </c>
      <c r="G42" s="570">
        <v>3</v>
      </c>
      <c r="H42" s="575">
        <v>19</v>
      </c>
    </row>
    <row r="43" spans="1:8" ht="17.25" customHeight="1">
      <c r="A43" s="335">
        <v>41</v>
      </c>
      <c r="B43" s="564" t="s">
        <v>280</v>
      </c>
      <c r="C43" s="570">
        <v>2619</v>
      </c>
      <c r="D43" s="571">
        <v>17051</v>
      </c>
      <c r="E43" s="570">
        <v>2717</v>
      </c>
      <c r="F43" s="571">
        <v>20025</v>
      </c>
      <c r="G43" s="570">
        <v>4229</v>
      </c>
      <c r="H43" s="575">
        <v>33279</v>
      </c>
    </row>
    <row r="44" spans="1:8" ht="17.25" customHeight="1">
      <c r="A44" s="335">
        <v>42</v>
      </c>
      <c r="B44" s="564" t="s">
        <v>281</v>
      </c>
      <c r="C44" s="570">
        <v>267</v>
      </c>
      <c r="D44" s="571">
        <v>4320</v>
      </c>
      <c r="E44" s="570">
        <v>218</v>
      </c>
      <c r="F44" s="571">
        <v>5235</v>
      </c>
      <c r="G44" s="570">
        <v>476</v>
      </c>
      <c r="H44" s="575">
        <v>10185</v>
      </c>
    </row>
    <row r="45" spans="1:8" ht="17.25" customHeight="1">
      <c r="A45" s="335">
        <v>43</v>
      </c>
      <c r="B45" s="564" t="s">
        <v>282</v>
      </c>
      <c r="C45" s="570">
        <v>870</v>
      </c>
      <c r="D45" s="571">
        <v>4596</v>
      </c>
      <c r="E45" s="570">
        <v>817</v>
      </c>
      <c r="F45" s="571">
        <v>3903</v>
      </c>
      <c r="G45" s="570">
        <v>1316</v>
      </c>
      <c r="H45" s="575">
        <v>5954</v>
      </c>
    </row>
    <row r="46" spans="1:8" ht="17.25" customHeight="1">
      <c r="A46" s="335">
        <v>45</v>
      </c>
      <c r="B46" s="565" t="s">
        <v>283</v>
      </c>
      <c r="C46" s="570">
        <v>951</v>
      </c>
      <c r="D46" s="571">
        <v>3157</v>
      </c>
      <c r="E46" s="570">
        <v>763</v>
      </c>
      <c r="F46" s="571">
        <v>2578</v>
      </c>
      <c r="G46" s="570">
        <v>1725</v>
      </c>
      <c r="H46" s="575">
        <v>6024</v>
      </c>
    </row>
    <row r="47" spans="1:8" ht="17.25" customHeight="1">
      <c r="A47" s="335">
        <v>46</v>
      </c>
      <c r="B47" s="565" t="s">
        <v>284</v>
      </c>
      <c r="C47" s="570">
        <v>1976</v>
      </c>
      <c r="D47" s="571">
        <v>9353</v>
      </c>
      <c r="E47" s="570">
        <v>1485</v>
      </c>
      <c r="F47" s="571">
        <v>6958</v>
      </c>
      <c r="G47" s="570">
        <v>3122</v>
      </c>
      <c r="H47" s="575">
        <v>14230</v>
      </c>
    </row>
    <row r="48" spans="1:8" ht="17.25" customHeight="1">
      <c r="A48" s="335">
        <v>47</v>
      </c>
      <c r="B48" s="565" t="s">
        <v>285</v>
      </c>
      <c r="C48" s="570">
        <v>5247</v>
      </c>
      <c r="D48" s="571">
        <v>19813</v>
      </c>
      <c r="E48" s="570">
        <v>4178</v>
      </c>
      <c r="F48" s="571">
        <v>16199</v>
      </c>
      <c r="G48" s="570">
        <v>7874</v>
      </c>
      <c r="H48" s="575">
        <v>29156</v>
      </c>
    </row>
    <row r="49" spans="1:8" ht="17.25" customHeight="1">
      <c r="A49" s="335">
        <v>49</v>
      </c>
      <c r="B49" s="565" t="s">
        <v>286</v>
      </c>
      <c r="C49" s="570">
        <v>2023</v>
      </c>
      <c r="D49" s="571">
        <v>8641</v>
      </c>
      <c r="E49" s="570">
        <v>2075</v>
      </c>
      <c r="F49" s="571">
        <v>10016</v>
      </c>
      <c r="G49" s="570">
        <v>3832</v>
      </c>
      <c r="H49" s="575">
        <v>14157</v>
      </c>
    </row>
    <row r="50" spans="1:8" ht="17.25" customHeight="1">
      <c r="A50" s="335">
        <v>50</v>
      </c>
      <c r="B50" s="565" t="s">
        <v>287</v>
      </c>
      <c r="C50" s="570">
        <v>0</v>
      </c>
      <c r="D50" s="571">
        <v>0</v>
      </c>
      <c r="E50" s="570">
        <v>0</v>
      </c>
      <c r="F50" s="571">
        <v>0</v>
      </c>
      <c r="G50" s="570">
        <v>1</v>
      </c>
      <c r="H50" s="575">
        <v>1</v>
      </c>
    </row>
    <row r="51" spans="1:8" ht="17.25" customHeight="1">
      <c r="A51" s="335">
        <v>51</v>
      </c>
      <c r="B51" s="565" t="s">
        <v>288</v>
      </c>
      <c r="C51" s="570">
        <v>2</v>
      </c>
      <c r="D51" s="571">
        <v>38</v>
      </c>
      <c r="E51" s="570">
        <v>7</v>
      </c>
      <c r="F51" s="571">
        <v>33</v>
      </c>
      <c r="G51" s="570">
        <v>2</v>
      </c>
      <c r="H51" s="575">
        <v>3</v>
      </c>
    </row>
    <row r="52" spans="1:8" ht="17.25" customHeight="1">
      <c r="A52" s="335">
        <v>52</v>
      </c>
      <c r="B52" s="565" t="s">
        <v>289</v>
      </c>
      <c r="C52" s="570">
        <v>204</v>
      </c>
      <c r="D52" s="571">
        <v>2046</v>
      </c>
      <c r="E52" s="570">
        <v>285</v>
      </c>
      <c r="F52" s="571">
        <v>1488</v>
      </c>
      <c r="G52" s="570">
        <v>446</v>
      </c>
      <c r="H52" s="575">
        <v>4610</v>
      </c>
    </row>
    <row r="53" spans="1:8" ht="17.25" customHeight="1">
      <c r="A53" s="335">
        <v>53</v>
      </c>
      <c r="B53" s="565" t="s">
        <v>290</v>
      </c>
      <c r="C53" s="570">
        <v>37</v>
      </c>
      <c r="D53" s="571">
        <v>470</v>
      </c>
      <c r="E53" s="570">
        <v>42</v>
      </c>
      <c r="F53" s="571">
        <v>259</v>
      </c>
      <c r="G53" s="570">
        <v>56</v>
      </c>
      <c r="H53" s="575">
        <v>665</v>
      </c>
    </row>
    <row r="54" spans="1:8" ht="17.25" customHeight="1">
      <c r="A54" s="335">
        <v>55</v>
      </c>
      <c r="B54" s="565" t="s">
        <v>291</v>
      </c>
      <c r="C54" s="570">
        <v>115</v>
      </c>
      <c r="D54" s="571">
        <v>1370</v>
      </c>
      <c r="E54" s="570">
        <v>275</v>
      </c>
      <c r="F54" s="571">
        <v>2351</v>
      </c>
      <c r="G54" s="570">
        <v>326</v>
      </c>
      <c r="H54" s="575">
        <v>2974</v>
      </c>
    </row>
    <row r="55" spans="1:8" ht="17.25" customHeight="1">
      <c r="A55" s="335">
        <v>56</v>
      </c>
      <c r="B55" s="565" t="s">
        <v>292</v>
      </c>
      <c r="C55" s="570">
        <v>1143</v>
      </c>
      <c r="D55" s="571">
        <v>6206</v>
      </c>
      <c r="E55" s="570">
        <v>1604</v>
      </c>
      <c r="F55" s="571">
        <v>7123</v>
      </c>
      <c r="G55" s="570">
        <v>2326</v>
      </c>
      <c r="H55" s="575">
        <v>10207</v>
      </c>
    </row>
    <row r="56" spans="1:8" ht="17.25" customHeight="1">
      <c r="A56" s="335">
        <v>58</v>
      </c>
      <c r="B56" s="565" t="s">
        <v>293</v>
      </c>
      <c r="C56" s="572">
        <v>27</v>
      </c>
      <c r="D56" s="573">
        <v>301</v>
      </c>
      <c r="E56" s="570">
        <v>14</v>
      </c>
      <c r="F56" s="571">
        <v>55</v>
      </c>
      <c r="G56" s="570">
        <v>44</v>
      </c>
      <c r="H56" s="575">
        <v>505</v>
      </c>
    </row>
    <row r="57" spans="1:8" ht="17.25" customHeight="1">
      <c r="A57" s="335">
        <v>59</v>
      </c>
      <c r="B57" s="565" t="s">
        <v>294</v>
      </c>
      <c r="C57" s="572">
        <v>8</v>
      </c>
      <c r="D57" s="573">
        <v>63</v>
      </c>
      <c r="E57" s="570">
        <v>6</v>
      </c>
      <c r="F57" s="571">
        <v>68</v>
      </c>
      <c r="G57" s="570">
        <v>9</v>
      </c>
      <c r="H57" s="575">
        <v>92</v>
      </c>
    </row>
    <row r="58" spans="1:8" ht="17.25" customHeight="1">
      <c r="A58" s="335">
        <v>60</v>
      </c>
      <c r="B58" s="565" t="s">
        <v>295</v>
      </c>
      <c r="C58" s="572">
        <v>14</v>
      </c>
      <c r="D58" s="573">
        <v>92</v>
      </c>
      <c r="E58" s="570">
        <v>9</v>
      </c>
      <c r="F58" s="571">
        <v>103</v>
      </c>
      <c r="G58" s="570">
        <v>12</v>
      </c>
      <c r="H58" s="575">
        <v>194</v>
      </c>
    </row>
    <row r="59" spans="1:8" ht="17.25" customHeight="1">
      <c r="A59" s="335">
        <v>61</v>
      </c>
      <c r="B59" s="565" t="s">
        <v>296</v>
      </c>
      <c r="C59" s="572">
        <v>48</v>
      </c>
      <c r="D59" s="573">
        <v>428</v>
      </c>
      <c r="E59" s="570">
        <v>43</v>
      </c>
      <c r="F59" s="571">
        <v>147</v>
      </c>
      <c r="G59" s="570">
        <v>45</v>
      </c>
      <c r="H59" s="575">
        <v>184</v>
      </c>
    </row>
    <row r="60" spans="1:8" ht="17.25" customHeight="1">
      <c r="A60" s="335">
        <v>62</v>
      </c>
      <c r="B60" s="565" t="s">
        <v>297</v>
      </c>
      <c r="C60" s="572">
        <v>94</v>
      </c>
      <c r="D60" s="573">
        <v>390</v>
      </c>
      <c r="E60" s="570">
        <v>57</v>
      </c>
      <c r="F60" s="571">
        <v>200</v>
      </c>
      <c r="G60" s="570">
        <v>82</v>
      </c>
      <c r="H60" s="575">
        <v>400</v>
      </c>
    </row>
    <row r="61" spans="1:8" ht="17.25" customHeight="1">
      <c r="A61" s="335">
        <v>63</v>
      </c>
      <c r="B61" s="565" t="s">
        <v>298</v>
      </c>
      <c r="C61" s="572">
        <v>12</v>
      </c>
      <c r="D61" s="573">
        <v>92</v>
      </c>
      <c r="E61" s="570">
        <v>27</v>
      </c>
      <c r="F61" s="571">
        <v>991</v>
      </c>
      <c r="G61" s="570">
        <v>50</v>
      </c>
      <c r="H61" s="575">
        <v>1662</v>
      </c>
    </row>
    <row r="62" spans="1:8" ht="17.25" customHeight="1">
      <c r="A62" s="335">
        <v>64</v>
      </c>
      <c r="B62" s="565" t="s">
        <v>299</v>
      </c>
      <c r="C62" s="572">
        <v>107</v>
      </c>
      <c r="D62" s="573">
        <v>1032</v>
      </c>
      <c r="E62" s="570">
        <v>109</v>
      </c>
      <c r="F62" s="571">
        <v>706</v>
      </c>
      <c r="G62" s="570">
        <v>198</v>
      </c>
      <c r="H62" s="575">
        <v>1448</v>
      </c>
    </row>
    <row r="63" spans="1:8" ht="17.25" customHeight="1">
      <c r="A63" s="335">
        <v>65</v>
      </c>
      <c r="B63" s="565" t="s">
        <v>300</v>
      </c>
      <c r="C63" s="572">
        <v>100</v>
      </c>
      <c r="D63" s="573">
        <v>460</v>
      </c>
      <c r="E63" s="570">
        <v>38</v>
      </c>
      <c r="F63" s="571">
        <v>138</v>
      </c>
      <c r="G63" s="570">
        <v>95</v>
      </c>
      <c r="H63" s="575">
        <v>315</v>
      </c>
    </row>
    <row r="64" spans="1:8" ht="17.25" customHeight="1">
      <c r="A64" s="335">
        <v>66</v>
      </c>
      <c r="B64" s="565" t="s">
        <v>301</v>
      </c>
      <c r="C64" s="572">
        <v>157</v>
      </c>
      <c r="D64" s="573">
        <v>501</v>
      </c>
      <c r="E64" s="570">
        <v>204</v>
      </c>
      <c r="F64" s="571">
        <v>579</v>
      </c>
      <c r="G64" s="570">
        <v>191</v>
      </c>
      <c r="H64" s="575">
        <v>537</v>
      </c>
    </row>
    <row r="65" spans="1:8" ht="17.25" customHeight="1">
      <c r="A65" s="335">
        <v>68</v>
      </c>
      <c r="B65" s="565" t="s">
        <v>302</v>
      </c>
      <c r="C65" s="572">
        <v>4309</v>
      </c>
      <c r="D65" s="573">
        <v>5102</v>
      </c>
      <c r="E65" s="570">
        <v>362</v>
      </c>
      <c r="F65" s="571">
        <v>619</v>
      </c>
      <c r="G65" s="570">
        <v>2314</v>
      </c>
      <c r="H65" s="575">
        <v>3371</v>
      </c>
    </row>
    <row r="66" spans="1:8" ht="17.25" customHeight="1">
      <c r="A66" s="335">
        <v>69</v>
      </c>
      <c r="B66" s="565" t="s">
        <v>303</v>
      </c>
      <c r="C66" s="572">
        <v>855</v>
      </c>
      <c r="D66" s="573">
        <v>2467</v>
      </c>
      <c r="E66" s="570">
        <v>730</v>
      </c>
      <c r="F66" s="571">
        <v>1890</v>
      </c>
      <c r="G66" s="570">
        <v>1252</v>
      </c>
      <c r="H66" s="575">
        <v>3201</v>
      </c>
    </row>
    <row r="67" spans="1:8" ht="17.25" customHeight="1">
      <c r="A67" s="335">
        <v>70</v>
      </c>
      <c r="B67" s="565" t="s">
        <v>304</v>
      </c>
      <c r="C67" s="572">
        <v>304</v>
      </c>
      <c r="D67" s="573">
        <v>1583</v>
      </c>
      <c r="E67" s="570">
        <v>269</v>
      </c>
      <c r="F67" s="571">
        <v>1982</v>
      </c>
      <c r="G67" s="570">
        <v>338</v>
      </c>
      <c r="H67" s="575">
        <v>2875</v>
      </c>
    </row>
    <row r="68" spans="1:8" ht="17.25" customHeight="1">
      <c r="A68" s="335">
        <v>71</v>
      </c>
      <c r="B68" s="565" t="s">
        <v>305</v>
      </c>
      <c r="C68" s="572">
        <v>403</v>
      </c>
      <c r="D68" s="573">
        <v>2676</v>
      </c>
      <c r="E68" s="570">
        <v>340</v>
      </c>
      <c r="F68" s="571">
        <v>1969</v>
      </c>
      <c r="G68" s="570">
        <v>579</v>
      </c>
      <c r="H68" s="575">
        <v>3145</v>
      </c>
    </row>
    <row r="69" spans="1:8" ht="17.25" customHeight="1">
      <c r="A69" s="335">
        <v>72</v>
      </c>
      <c r="B69" s="565" t="s">
        <v>306</v>
      </c>
      <c r="C69" s="572">
        <v>29</v>
      </c>
      <c r="D69" s="573">
        <v>144</v>
      </c>
      <c r="E69" s="570">
        <v>10</v>
      </c>
      <c r="F69" s="571">
        <v>73</v>
      </c>
      <c r="G69" s="570">
        <v>18</v>
      </c>
      <c r="H69" s="575">
        <v>130</v>
      </c>
    </row>
    <row r="70" spans="1:8" ht="17.25" customHeight="1">
      <c r="A70" s="335">
        <v>73</v>
      </c>
      <c r="B70" s="565" t="s">
        <v>307</v>
      </c>
      <c r="C70" s="572">
        <v>110</v>
      </c>
      <c r="D70" s="573">
        <v>474</v>
      </c>
      <c r="E70" s="570">
        <v>34</v>
      </c>
      <c r="F70" s="571">
        <v>136</v>
      </c>
      <c r="G70" s="570">
        <v>140</v>
      </c>
      <c r="H70" s="575">
        <v>547</v>
      </c>
    </row>
    <row r="71" spans="1:8" ht="17.25" customHeight="1">
      <c r="A71" s="335">
        <v>74</v>
      </c>
      <c r="B71" s="565" t="s">
        <v>308</v>
      </c>
      <c r="C71" s="572">
        <v>105</v>
      </c>
      <c r="D71" s="573">
        <v>386</v>
      </c>
      <c r="E71" s="570">
        <v>124</v>
      </c>
      <c r="F71" s="571">
        <v>534</v>
      </c>
      <c r="G71" s="570">
        <v>159</v>
      </c>
      <c r="H71" s="575">
        <v>815</v>
      </c>
    </row>
    <row r="72" spans="1:8" ht="17.25" customHeight="1">
      <c r="A72" s="335">
        <v>75</v>
      </c>
      <c r="B72" s="565" t="s">
        <v>309</v>
      </c>
      <c r="C72" s="572">
        <v>24</v>
      </c>
      <c r="D72" s="573">
        <v>54</v>
      </c>
      <c r="E72" s="570">
        <v>45</v>
      </c>
      <c r="F72" s="571">
        <v>76</v>
      </c>
      <c r="G72" s="570">
        <v>105</v>
      </c>
      <c r="H72" s="575">
        <v>244</v>
      </c>
    </row>
    <row r="73" spans="1:8" ht="17.25" customHeight="1">
      <c r="A73" s="335">
        <v>77</v>
      </c>
      <c r="B73" s="565" t="s">
        <v>310</v>
      </c>
      <c r="C73" s="572">
        <v>96</v>
      </c>
      <c r="D73" s="573">
        <v>484</v>
      </c>
      <c r="E73" s="570">
        <v>67</v>
      </c>
      <c r="F73" s="571">
        <v>191</v>
      </c>
      <c r="G73" s="570">
        <v>135</v>
      </c>
      <c r="H73" s="575">
        <v>773</v>
      </c>
    </row>
    <row r="74" spans="1:8" ht="17.25" customHeight="1">
      <c r="A74" s="335">
        <v>78</v>
      </c>
      <c r="B74" s="565" t="s">
        <v>311</v>
      </c>
      <c r="C74" s="572">
        <v>12</v>
      </c>
      <c r="D74" s="573">
        <v>308</v>
      </c>
      <c r="E74" s="570">
        <v>35</v>
      </c>
      <c r="F74" s="571">
        <v>1011</v>
      </c>
      <c r="G74" s="570">
        <v>22</v>
      </c>
      <c r="H74" s="575">
        <v>345</v>
      </c>
    </row>
    <row r="75" spans="1:8" ht="17.25" customHeight="1">
      <c r="A75" s="335">
        <v>79</v>
      </c>
      <c r="B75" s="565" t="s">
        <v>312</v>
      </c>
      <c r="C75" s="572">
        <v>64</v>
      </c>
      <c r="D75" s="573">
        <v>473</v>
      </c>
      <c r="E75" s="570">
        <v>42</v>
      </c>
      <c r="F75" s="571">
        <v>221</v>
      </c>
      <c r="G75" s="570">
        <v>106</v>
      </c>
      <c r="H75" s="575">
        <v>463</v>
      </c>
    </row>
    <row r="76" spans="1:8" ht="17.25" customHeight="1">
      <c r="A76" s="335">
        <v>80</v>
      </c>
      <c r="B76" s="565" t="s">
        <v>313</v>
      </c>
      <c r="C76" s="572">
        <v>261</v>
      </c>
      <c r="D76" s="573">
        <v>3687</v>
      </c>
      <c r="E76" s="570">
        <v>239</v>
      </c>
      <c r="F76" s="571">
        <v>2993</v>
      </c>
      <c r="G76" s="570">
        <v>571</v>
      </c>
      <c r="H76" s="575">
        <v>6171</v>
      </c>
    </row>
    <row r="77" spans="1:8" ht="17.25" customHeight="1">
      <c r="A77" s="335">
        <v>81</v>
      </c>
      <c r="B77" s="565" t="s">
        <v>314</v>
      </c>
      <c r="C77" s="572">
        <v>844</v>
      </c>
      <c r="D77" s="573">
        <v>13093</v>
      </c>
      <c r="E77" s="570">
        <v>693</v>
      </c>
      <c r="F77" s="571">
        <v>6662</v>
      </c>
      <c r="G77" s="570">
        <v>998</v>
      </c>
      <c r="H77" s="575">
        <v>18833</v>
      </c>
    </row>
    <row r="78" spans="1:8" ht="17.25" customHeight="1">
      <c r="A78" s="335">
        <v>82</v>
      </c>
      <c r="B78" s="565" t="s">
        <v>315</v>
      </c>
      <c r="C78" s="572">
        <v>491</v>
      </c>
      <c r="D78" s="573">
        <v>3580</v>
      </c>
      <c r="E78" s="570">
        <v>217</v>
      </c>
      <c r="F78" s="571">
        <v>1958</v>
      </c>
      <c r="G78" s="570">
        <v>811</v>
      </c>
      <c r="H78" s="575">
        <v>6914</v>
      </c>
    </row>
    <row r="79" spans="1:8" ht="17.25" customHeight="1">
      <c r="A79" s="335">
        <v>84</v>
      </c>
      <c r="B79" s="565" t="s">
        <v>316</v>
      </c>
      <c r="C79" s="572">
        <v>36</v>
      </c>
      <c r="D79" s="573">
        <v>1541</v>
      </c>
      <c r="E79" s="570">
        <v>60</v>
      </c>
      <c r="F79" s="571">
        <v>1750</v>
      </c>
      <c r="G79" s="570">
        <v>63</v>
      </c>
      <c r="H79" s="575">
        <v>2362</v>
      </c>
    </row>
    <row r="80" spans="1:8" ht="17.25" customHeight="1">
      <c r="A80" s="335">
        <v>85</v>
      </c>
      <c r="B80" s="565" t="s">
        <v>317</v>
      </c>
      <c r="C80" s="572">
        <v>459</v>
      </c>
      <c r="D80" s="573">
        <v>7211</v>
      </c>
      <c r="E80" s="570">
        <v>387</v>
      </c>
      <c r="F80" s="571">
        <v>4818</v>
      </c>
      <c r="G80" s="570">
        <v>843</v>
      </c>
      <c r="H80" s="575">
        <v>10328</v>
      </c>
    </row>
    <row r="81" spans="1:8" ht="17.25" customHeight="1">
      <c r="A81" s="335">
        <v>86</v>
      </c>
      <c r="B81" s="565" t="s">
        <v>318</v>
      </c>
      <c r="C81" s="572">
        <v>316</v>
      </c>
      <c r="D81" s="573">
        <v>5131</v>
      </c>
      <c r="E81" s="570">
        <v>325</v>
      </c>
      <c r="F81" s="571">
        <v>4159</v>
      </c>
      <c r="G81" s="570">
        <v>439</v>
      </c>
      <c r="H81" s="575">
        <v>7338</v>
      </c>
    </row>
    <row r="82" spans="1:8" ht="17.25" customHeight="1">
      <c r="A82" s="335">
        <v>87</v>
      </c>
      <c r="B82" s="565" t="s">
        <v>319</v>
      </c>
      <c r="C82" s="572">
        <v>10</v>
      </c>
      <c r="D82" s="573">
        <v>436</v>
      </c>
      <c r="E82" s="570">
        <v>24</v>
      </c>
      <c r="F82" s="571">
        <v>372</v>
      </c>
      <c r="G82" s="570">
        <v>22</v>
      </c>
      <c r="H82" s="575">
        <v>566</v>
      </c>
    </row>
    <row r="83" spans="1:8" ht="17.25" customHeight="1">
      <c r="A83" s="335">
        <v>88</v>
      </c>
      <c r="B83" s="565" t="s">
        <v>320</v>
      </c>
      <c r="C83" s="572">
        <v>94</v>
      </c>
      <c r="D83" s="573">
        <v>881</v>
      </c>
      <c r="E83" s="570">
        <v>78</v>
      </c>
      <c r="F83" s="571">
        <v>595</v>
      </c>
      <c r="G83" s="570">
        <v>155</v>
      </c>
      <c r="H83" s="575">
        <v>1161</v>
      </c>
    </row>
    <row r="84" spans="1:8" ht="17.25" customHeight="1">
      <c r="A84" s="335">
        <v>90</v>
      </c>
      <c r="B84" s="565" t="s">
        <v>321</v>
      </c>
      <c r="C84" s="572">
        <v>8</v>
      </c>
      <c r="D84" s="573">
        <v>15</v>
      </c>
      <c r="E84" s="570">
        <v>9</v>
      </c>
      <c r="F84" s="571">
        <v>166</v>
      </c>
      <c r="G84" s="570">
        <v>11</v>
      </c>
      <c r="H84" s="575">
        <v>96</v>
      </c>
    </row>
    <row r="85" spans="1:8" ht="17.25" customHeight="1">
      <c r="A85" s="335">
        <v>91</v>
      </c>
      <c r="B85" s="565" t="s">
        <v>322</v>
      </c>
      <c r="C85" s="572">
        <v>3</v>
      </c>
      <c r="D85" s="573">
        <v>4</v>
      </c>
      <c r="E85" s="570">
        <v>5</v>
      </c>
      <c r="F85" s="571">
        <v>7</v>
      </c>
      <c r="G85" s="570">
        <v>10</v>
      </c>
      <c r="H85" s="575">
        <v>17</v>
      </c>
    </row>
    <row r="86" spans="1:8" ht="17.25" customHeight="1">
      <c r="A86" s="335">
        <v>92</v>
      </c>
      <c r="B86" s="565" t="s">
        <v>323</v>
      </c>
      <c r="C86" s="572">
        <v>42</v>
      </c>
      <c r="D86" s="573">
        <v>92</v>
      </c>
      <c r="E86" s="570">
        <v>34</v>
      </c>
      <c r="F86" s="571">
        <v>78</v>
      </c>
      <c r="G86" s="570">
        <v>54</v>
      </c>
      <c r="H86" s="575">
        <v>131</v>
      </c>
    </row>
    <row r="87" spans="1:8" ht="17.25" customHeight="1">
      <c r="A87" s="335">
        <v>93</v>
      </c>
      <c r="B87" s="565" t="s">
        <v>324</v>
      </c>
      <c r="C87" s="572">
        <v>89</v>
      </c>
      <c r="D87" s="573">
        <v>821</v>
      </c>
      <c r="E87" s="570">
        <v>94</v>
      </c>
      <c r="F87" s="571">
        <v>346</v>
      </c>
      <c r="G87" s="570">
        <v>114</v>
      </c>
      <c r="H87" s="575">
        <v>700</v>
      </c>
    </row>
    <row r="88" spans="1:8" ht="17.25" customHeight="1">
      <c r="A88" s="335">
        <v>94</v>
      </c>
      <c r="B88" s="565" t="s">
        <v>325</v>
      </c>
      <c r="C88" s="572">
        <v>140</v>
      </c>
      <c r="D88" s="573">
        <v>423</v>
      </c>
      <c r="E88" s="570">
        <v>209</v>
      </c>
      <c r="F88" s="571">
        <v>696</v>
      </c>
      <c r="G88" s="570">
        <v>260</v>
      </c>
      <c r="H88" s="575">
        <v>861</v>
      </c>
    </row>
    <row r="89" spans="1:8" ht="17.25" customHeight="1">
      <c r="A89" s="335">
        <v>95</v>
      </c>
      <c r="B89" s="565" t="s">
        <v>326</v>
      </c>
      <c r="C89" s="572">
        <v>221</v>
      </c>
      <c r="D89" s="573">
        <v>3274</v>
      </c>
      <c r="E89" s="570">
        <v>184</v>
      </c>
      <c r="F89" s="571">
        <v>625</v>
      </c>
      <c r="G89" s="570">
        <v>275</v>
      </c>
      <c r="H89" s="575">
        <v>1209</v>
      </c>
    </row>
    <row r="90" spans="1:8" ht="17.25" customHeight="1">
      <c r="A90" s="335">
        <v>96</v>
      </c>
      <c r="B90" s="565" t="s">
        <v>327</v>
      </c>
      <c r="C90" s="572">
        <v>294</v>
      </c>
      <c r="D90" s="573">
        <v>847</v>
      </c>
      <c r="E90" s="570">
        <v>381</v>
      </c>
      <c r="F90" s="571">
        <v>1171</v>
      </c>
      <c r="G90" s="570">
        <v>374</v>
      </c>
      <c r="H90" s="575">
        <v>1959</v>
      </c>
    </row>
    <row r="91" spans="1:8" ht="17.25" customHeight="1">
      <c r="A91" s="335">
        <v>97</v>
      </c>
      <c r="B91" s="565" t="s">
        <v>328</v>
      </c>
      <c r="C91" s="572">
        <v>34</v>
      </c>
      <c r="D91" s="573">
        <v>35</v>
      </c>
      <c r="E91" s="570">
        <v>15</v>
      </c>
      <c r="F91" s="571">
        <v>15</v>
      </c>
      <c r="G91" s="570">
        <v>46</v>
      </c>
      <c r="H91" s="575">
        <v>52</v>
      </c>
    </row>
    <row r="92" spans="1:8" ht="17.25" customHeight="1">
      <c r="A92" s="335">
        <v>98</v>
      </c>
      <c r="B92" s="565" t="s">
        <v>329</v>
      </c>
      <c r="C92" s="572">
        <v>1</v>
      </c>
      <c r="D92" s="573">
        <v>7</v>
      </c>
      <c r="E92" s="570">
        <v>0</v>
      </c>
      <c r="F92" s="571">
        <v>0</v>
      </c>
      <c r="G92" s="570">
        <v>2</v>
      </c>
      <c r="H92" s="575">
        <v>2</v>
      </c>
    </row>
    <row r="93" spans="1:8" ht="17.25" customHeight="1">
      <c r="A93" s="335">
        <v>99</v>
      </c>
      <c r="B93" s="565" t="s">
        <v>330</v>
      </c>
      <c r="C93" s="572">
        <v>4</v>
      </c>
      <c r="D93" s="573">
        <v>10</v>
      </c>
      <c r="E93" s="570">
        <v>0</v>
      </c>
      <c r="F93" s="571">
        <v>0</v>
      </c>
      <c r="G93" s="570">
        <v>5</v>
      </c>
      <c r="H93" s="575">
        <v>20</v>
      </c>
    </row>
    <row r="94" spans="1:8" ht="17.25" customHeight="1">
      <c r="A94" s="774" t="s">
        <v>388</v>
      </c>
      <c r="B94" s="565"/>
      <c r="C94" s="572">
        <v>242</v>
      </c>
      <c r="D94" s="573">
        <v>251</v>
      </c>
      <c r="E94" s="570">
        <v>725</v>
      </c>
      <c r="F94" s="571">
        <v>742</v>
      </c>
      <c r="G94" s="570">
        <v>230</v>
      </c>
      <c r="H94" s="575">
        <v>234</v>
      </c>
    </row>
    <row r="95" spans="1:8" ht="27" customHeight="1" thickBot="1">
      <c r="A95" s="1141" t="s">
        <v>144</v>
      </c>
      <c r="B95" s="1142"/>
      <c r="C95" s="662">
        <v>31383</v>
      </c>
      <c r="D95" s="663">
        <v>220209</v>
      </c>
      <c r="E95" s="662">
        <v>26548</v>
      </c>
      <c r="F95" s="663">
        <v>199749</v>
      </c>
      <c r="G95" s="662">
        <v>46338</v>
      </c>
      <c r="H95" s="664">
        <v>314861</v>
      </c>
    </row>
    <row r="96" spans="1:8" ht="13.5" thickTop="1">
      <c r="A96" s="1154"/>
      <c r="B96" s="1154"/>
      <c r="C96" s="1154"/>
      <c r="D96" s="1154"/>
      <c r="E96" s="1154"/>
      <c r="F96" s="1154"/>
      <c r="G96" s="1154"/>
      <c r="H96" s="1154"/>
    </row>
    <row r="97" spans="1:8" ht="15.75" customHeight="1">
      <c r="A97" s="1122" t="s">
        <v>380</v>
      </c>
      <c r="B97" s="1123"/>
      <c r="C97" s="1123"/>
      <c r="D97" s="1123"/>
      <c r="E97" s="1123"/>
      <c r="F97" s="1123"/>
      <c r="G97" s="1123"/>
      <c r="H97" s="1123"/>
    </row>
    <row r="98" spans="1:8" ht="12.75" customHeight="1">
      <c r="A98" s="1122" t="s">
        <v>383</v>
      </c>
      <c r="B98" s="1123"/>
      <c r="C98" s="1123"/>
      <c r="D98" s="1123"/>
      <c r="E98" s="1123"/>
      <c r="F98" s="1123"/>
      <c r="G98" s="1123"/>
      <c r="H98" s="1123"/>
    </row>
    <row r="99" spans="1:8" ht="12.75" customHeight="1">
      <c r="A99" s="1132" t="s">
        <v>353</v>
      </c>
      <c r="B99" s="1123"/>
      <c r="C99" s="1123"/>
      <c r="D99" s="1123"/>
      <c r="E99" s="1123"/>
      <c r="F99" s="1123"/>
      <c r="G99" s="1123"/>
      <c r="H99" s="1123"/>
    </row>
    <row r="100" spans="1:8" ht="12.75">
      <c r="A100" s="1140"/>
      <c r="B100" s="1140"/>
      <c r="C100" s="1140"/>
      <c r="D100" s="1140"/>
      <c r="E100" s="1140"/>
      <c r="F100" s="1140"/>
      <c r="G100" s="1140"/>
      <c r="H100" s="1140"/>
    </row>
    <row r="102" spans="2:8" s="45" customFormat="1" ht="21" customHeight="1">
      <c r="B102" s="46"/>
      <c r="C102" s="1008" t="s">
        <v>36</v>
      </c>
      <c r="D102" s="1008"/>
      <c r="E102" s="55"/>
      <c r="F102" s="123"/>
      <c r="G102" s="55"/>
      <c r="H102" s="55"/>
    </row>
  </sheetData>
  <sheetProtection/>
  <mergeCells count="14">
    <mergeCell ref="A95:B95"/>
    <mergeCell ref="A97:H97"/>
    <mergeCell ref="A98:H98"/>
    <mergeCell ref="A99:H99"/>
    <mergeCell ref="A100:H100"/>
    <mergeCell ref="C102:D102"/>
    <mergeCell ref="A96:H96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3" t="s">
        <v>3</v>
      </c>
      <c r="B1" s="108"/>
      <c r="C1" s="108"/>
      <c r="D1" s="108"/>
      <c r="E1" s="144"/>
      <c r="F1" s="101"/>
      <c r="G1" s="101"/>
      <c r="H1" s="842" t="s">
        <v>4</v>
      </c>
    </row>
    <row r="2" spans="1:8" ht="27" customHeight="1" thickBot="1" thickTop="1">
      <c r="A2" s="1278" t="s">
        <v>531</v>
      </c>
      <c r="B2" s="1279"/>
      <c r="C2" s="1279"/>
      <c r="D2" s="1279"/>
      <c r="E2" s="1279"/>
      <c r="F2" s="1279"/>
      <c r="G2" s="1279"/>
      <c r="H2" s="1280"/>
    </row>
    <row r="3" spans="1:17" ht="39.75" customHeight="1" thickBot="1">
      <c r="A3" s="1283" t="s">
        <v>384</v>
      </c>
      <c r="B3" s="1281"/>
      <c r="C3" s="1281"/>
      <c r="D3" s="1281"/>
      <c r="E3" s="1281"/>
      <c r="F3" s="1281"/>
      <c r="G3" s="1281"/>
      <c r="H3" s="1282"/>
      <c r="I3" s="330"/>
      <c r="J3" s="330"/>
      <c r="K3" s="330"/>
      <c r="L3" s="330"/>
      <c r="M3" s="330"/>
      <c r="N3" s="330"/>
      <c r="O3" s="330"/>
      <c r="P3" s="330"/>
      <c r="Q3" s="330"/>
    </row>
    <row r="4" spans="1:8" ht="36" customHeight="1">
      <c r="A4" s="1150" t="s">
        <v>147</v>
      </c>
      <c r="B4" s="1152" t="s">
        <v>148</v>
      </c>
      <c r="C4" s="1146" t="s">
        <v>28</v>
      </c>
      <c r="D4" s="1147"/>
      <c r="E4" s="1146" t="s">
        <v>170</v>
      </c>
      <c r="F4" s="1147"/>
      <c r="G4" s="1146" t="s">
        <v>171</v>
      </c>
      <c r="H4" s="1148"/>
    </row>
    <row r="5" spans="1:8" ht="34.5" customHeight="1" thickBot="1">
      <c r="A5" s="1151"/>
      <c r="B5" s="1153"/>
      <c r="C5" s="665" t="s">
        <v>149</v>
      </c>
      <c r="D5" s="666" t="s">
        <v>150</v>
      </c>
      <c r="E5" s="665" t="s">
        <v>149</v>
      </c>
      <c r="F5" s="666" t="s">
        <v>150</v>
      </c>
      <c r="G5" s="665" t="s">
        <v>149</v>
      </c>
      <c r="H5" s="667" t="s">
        <v>150</v>
      </c>
    </row>
    <row r="6" spans="1:8" ht="17.25" customHeight="1">
      <c r="A6" s="753" t="s">
        <v>53</v>
      </c>
      <c r="B6" s="754" t="s">
        <v>243</v>
      </c>
      <c r="C6" s="568">
        <v>211</v>
      </c>
      <c r="D6" s="569">
        <v>1294</v>
      </c>
      <c r="E6" s="568">
        <v>275</v>
      </c>
      <c r="F6" s="569">
        <v>1580</v>
      </c>
      <c r="G6" s="568">
        <v>847</v>
      </c>
      <c r="H6" s="574">
        <v>4135</v>
      </c>
    </row>
    <row r="7" spans="1:8" ht="17.25" customHeight="1">
      <c r="A7" s="333" t="s">
        <v>55</v>
      </c>
      <c r="B7" s="564" t="s">
        <v>244</v>
      </c>
      <c r="C7" s="570">
        <v>27</v>
      </c>
      <c r="D7" s="571">
        <v>475</v>
      </c>
      <c r="E7" s="570">
        <v>52</v>
      </c>
      <c r="F7" s="571">
        <v>752</v>
      </c>
      <c r="G7" s="570">
        <v>45</v>
      </c>
      <c r="H7" s="575">
        <v>1016</v>
      </c>
    </row>
    <row r="8" spans="1:8" ht="17.25" customHeight="1">
      <c r="A8" s="333" t="s">
        <v>57</v>
      </c>
      <c r="B8" s="564" t="s">
        <v>245</v>
      </c>
      <c r="C8" s="570">
        <v>14</v>
      </c>
      <c r="D8" s="571">
        <v>105</v>
      </c>
      <c r="E8" s="570">
        <v>21</v>
      </c>
      <c r="F8" s="571">
        <v>142</v>
      </c>
      <c r="G8" s="570">
        <v>9</v>
      </c>
      <c r="H8" s="575">
        <v>34</v>
      </c>
    </row>
    <row r="9" spans="1:8" ht="17.25" customHeight="1">
      <c r="A9" s="335" t="s">
        <v>61</v>
      </c>
      <c r="B9" s="564" t="s">
        <v>246</v>
      </c>
      <c r="C9" s="570">
        <v>0</v>
      </c>
      <c r="D9" s="571">
        <v>0</v>
      </c>
      <c r="E9" s="570">
        <v>13</v>
      </c>
      <c r="F9" s="571">
        <v>263</v>
      </c>
      <c r="G9" s="570">
        <v>4</v>
      </c>
      <c r="H9" s="575">
        <v>99</v>
      </c>
    </row>
    <row r="10" spans="1:8" ht="17.25" customHeight="1">
      <c r="A10" s="335" t="s">
        <v>63</v>
      </c>
      <c r="B10" s="564" t="s">
        <v>247</v>
      </c>
      <c r="C10" s="570">
        <v>1</v>
      </c>
      <c r="D10" s="571">
        <v>11</v>
      </c>
      <c r="E10" s="570">
        <v>0</v>
      </c>
      <c r="F10" s="571">
        <v>0</v>
      </c>
      <c r="G10" s="570">
        <v>0</v>
      </c>
      <c r="H10" s="575">
        <v>0</v>
      </c>
    </row>
    <row r="11" spans="1:8" ht="17.25" customHeight="1">
      <c r="A11" s="335" t="s">
        <v>65</v>
      </c>
      <c r="B11" s="564" t="s">
        <v>248</v>
      </c>
      <c r="C11" s="570">
        <v>62</v>
      </c>
      <c r="D11" s="571">
        <v>1991</v>
      </c>
      <c r="E11" s="570">
        <v>32</v>
      </c>
      <c r="F11" s="571">
        <v>748</v>
      </c>
      <c r="G11" s="570">
        <v>11</v>
      </c>
      <c r="H11" s="575">
        <v>187</v>
      </c>
    </row>
    <row r="12" spans="1:8" ht="17.25" customHeight="1">
      <c r="A12" s="335" t="s">
        <v>67</v>
      </c>
      <c r="B12" s="564" t="s">
        <v>249</v>
      </c>
      <c r="C12" s="570">
        <v>125</v>
      </c>
      <c r="D12" s="571">
        <v>981</v>
      </c>
      <c r="E12" s="570">
        <v>120</v>
      </c>
      <c r="F12" s="571">
        <v>1517</v>
      </c>
      <c r="G12" s="570">
        <v>155</v>
      </c>
      <c r="H12" s="575">
        <v>1446</v>
      </c>
    </row>
    <row r="13" spans="1:8" ht="17.25" customHeight="1">
      <c r="A13" s="335" t="s">
        <v>69</v>
      </c>
      <c r="B13" s="564" t="s">
        <v>250</v>
      </c>
      <c r="C13" s="570">
        <v>9</v>
      </c>
      <c r="D13" s="571">
        <v>123</v>
      </c>
      <c r="E13" s="570">
        <v>5</v>
      </c>
      <c r="F13" s="571">
        <v>9</v>
      </c>
      <c r="G13" s="570">
        <v>11</v>
      </c>
      <c r="H13" s="575">
        <v>52</v>
      </c>
    </row>
    <row r="14" spans="1:8" ht="17.25" customHeight="1">
      <c r="A14" s="335">
        <v>10</v>
      </c>
      <c r="B14" s="564" t="s">
        <v>251</v>
      </c>
      <c r="C14" s="570">
        <v>716</v>
      </c>
      <c r="D14" s="571">
        <v>7362</v>
      </c>
      <c r="E14" s="570">
        <v>618</v>
      </c>
      <c r="F14" s="571">
        <v>4543</v>
      </c>
      <c r="G14" s="570">
        <v>1187</v>
      </c>
      <c r="H14" s="575">
        <v>18413</v>
      </c>
    </row>
    <row r="15" spans="1:8" ht="17.25" customHeight="1">
      <c r="A15" s="335">
        <v>11</v>
      </c>
      <c r="B15" s="564" t="s">
        <v>252</v>
      </c>
      <c r="C15" s="570">
        <v>3</v>
      </c>
      <c r="D15" s="571">
        <v>30</v>
      </c>
      <c r="E15" s="570">
        <v>25</v>
      </c>
      <c r="F15" s="571">
        <v>242</v>
      </c>
      <c r="G15" s="570">
        <v>5</v>
      </c>
      <c r="H15" s="575">
        <v>133</v>
      </c>
    </row>
    <row r="16" spans="1:8" ht="17.25" customHeight="1">
      <c r="A16" s="335">
        <v>12</v>
      </c>
      <c r="B16" s="564" t="s">
        <v>253</v>
      </c>
      <c r="C16" s="570">
        <v>0</v>
      </c>
      <c r="D16" s="571">
        <v>0</v>
      </c>
      <c r="E16" s="570">
        <v>0</v>
      </c>
      <c r="F16" s="571">
        <v>0</v>
      </c>
      <c r="G16" s="570">
        <v>0</v>
      </c>
      <c r="H16" s="575">
        <v>0</v>
      </c>
    </row>
    <row r="17" spans="1:8" ht="17.25" customHeight="1">
      <c r="A17" s="335">
        <v>13</v>
      </c>
      <c r="B17" s="564" t="s">
        <v>254</v>
      </c>
      <c r="C17" s="570">
        <v>191</v>
      </c>
      <c r="D17" s="571">
        <v>8241</v>
      </c>
      <c r="E17" s="570">
        <v>1364</v>
      </c>
      <c r="F17" s="571">
        <v>35502</v>
      </c>
      <c r="G17" s="570">
        <v>128</v>
      </c>
      <c r="H17" s="575">
        <v>1593</v>
      </c>
    </row>
    <row r="18" spans="1:8" ht="17.25" customHeight="1">
      <c r="A18" s="335">
        <v>14</v>
      </c>
      <c r="B18" s="565" t="s">
        <v>255</v>
      </c>
      <c r="C18" s="570">
        <v>116</v>
      </c>
      <c r="D18" s="571">
        <v>722</v>
      </c>
      <c r="E18" s="570">
        <v>339</v>
      </c>
      <c r="F18" s="571">
        <v>9354</v>
      </c>
      <c r="G18" s="570">
        <v>211</v>
      </c>
      <c r="H18" s="575">
        <v>2129</v>
      </c>
    </row>
    <row r="19" spans="1:8" ht="17.25" customHeight="1">
      <c r="A19" s="335">
        <v>15</v>
      </c>
      <c r="B19" s="564" t="s">
        <v>256</v>
      </c>
      <c r="C19" s="570">
        <v>27</v>
      </c>
      <c r="D19" s="571">
        <v>133</v>
      </c>
      <c r="E19" s="570">
        <v>40</v>
      </c>
      <c r="F19" s="571">
        <v>246</v>
      </c>
      <c r="G19" s="570">
        <v>292</v>
      </c>
      <c r="H19" s="575">
        <v>2032</v>
      </c>
    </row>
    <row r="20" spans="1:8" ht="17.25" customHeight="1">
      <c r="A20" s="335">
        <v>16</v>
      </c>
      <c r="B20" s="564" t="s">
        <v>257</v>
      </c>
      <c r="C20" s="570">
        <v>131</v>
      </c>
      <c r="D20" s="571">
        <v>1028</v>
      </c>
      <c r="E20" s="570">
        <v>224</v>
      </c>
      <c r="F20" s="571">
        <v>946</v>
      </c>
      <c r="G20" s="570">
        <v>270</v>
      </c>
      <c r="H20" s="575">
        <v>1072</v>
      </c>
    </row>
    <row r="21" spans="1:8" ht="17.25" customHeight="1">
      <c r="A21" s="335">
        <v>17</v>
      </c>
      <c r="B21" s="564" t="s">
        <v>258</v>
      </c>
      <c r="C21" s="570">
        <v>47</v>
      </c>
      <c r="D21" s="571">
        <v>1160</v>
      </c>
      <c r="E21" s="570">
        <v>41</v>
      </c>
      <c r="F21" s="571">
        <v>1179</v>
      </c>
      <c r="G21" s="570">
        <v>55</v>
      </c>
      <c r="H21" s="575">
        <v>810</v>
      </c>
    </row>
    <row r="22" spans="1:8" ht="17.25" customHeight="1">
      <c r="A22" s="335">
        <v>18</v>
      </c>
      <c r="B22" s="565" t="s">
        <v>259</v>
      </c>
      <c r="C22" s="570">
        <v>78</v>
      </c>
      <c r="D22" s="571">
        <v>356</v>
      </c>
      <c r="E22" s="570">
        <v>88</v>
      </c>
      <c r="F22" s="571">
        <v>481</v>
      </c>
      <c r="G22" s="570">
        <v>154</v>
      </c>
      <c r="H22" s="575">
        <v>1106</v>
      </c>
    </row>
    <row r="23" spans="1:8" ht="17.25" customHeight="1">
      <c r="A23" s="335">
        <v>19</v>
      </c>
      <c r="B23" s="564" t="s">
        <v>260</v>
      </c>
      <c r="C23" s="570">
        <v>6</v>
      </c>
      <c r="D23" s="571">
        <v>38</v>
      </c>
      <c r="E23" s="570">
        <v>6</v>
      </c>
      <c r="F23" s="571">
        <v>110</v>
      </c>
      <c r="G23" s="570">
        <v>12</v>
      </c>
      <c r="H23" s="575">
        <v>61</v>
      </c>
    </row>
    <row r="24" spans="1:8" ht="17.25" customHeight="1">
      <c r="A24" s="335">
        <v>20</v>
      </c>
      <c r="B24" s="564" t="s">
        <v>261</v>
      </c>
      <c r="C24" s="570">
        <v>67</v>
      </c>
      <c r="D24" s="571">
        <v>489</v>
      </c>
      <c r="E24" s="570">
        <v>48</v>
      </c>
      <c r="F24" s="571">
        <v>834</v>
      </c>
      <c r="G24" s="570">
        <v>127</v>
      </c>
      <c r="H24" s="575">
        <v>1588</v>
      </c>
    </row>
    <row r="25" spans="1:8" ht="17.25" customHeight="1">
      <c r="A25" s="335">
        <v>21</v>
      </c>
      <c r="B25" s="564" t="s">
        <v>262</v>
      </c>
      <c r="C25" s="570">
        <v>6</v>
      </c>
      <c r="D25" s="571">
        <v>22</v>
      </c>
      <c r="E25" s="570">
        <v>2</v>
      </c>
      <c r="F25" s="571">
        <v>14</v>
      </c>
      <c r="G25" s="570">
        <v>8</v>
      </c>
      <c r="H25" s="575">
        <v>323</v>
      </c>
    </row>
    <row r="26" spans="1:8" ht="17.25" customHeight="1">
      <c r="A26" s="335">
        <v>22</v>
      </c>
      <c r="B26" s="565" t="s">
        <v>263</v>
      </c>
      <c r="C26" s="570">
        <v>242</v>
      </c>
      <c r="D26" s="571">
        <v>3144</v>
      </c>
      <c r="E26" s="570">
        <v>155</v>
      </c>
      <c r="F26" s="571">
        <v>1462</v>
      </c>
      <c r="G26" s="570">
        <v>490</v>
      </c>
      <c r="H26" s="575">
        <v>4949</v>
      </c>
    </row>
    <row r="27" spans="1:8" ht="17.25" customHeight="1">
      <c r="A27" s="335">
        <v>23</v>
      </c>
      <c r="B27" s="565" t="s">
        <v>264</v>
      </c>
      <c r="C27" s="570">
        <v>237</v>
      </c>
      <c r="D27" s="571">
        <v>4153</v>
      </c>
      <c r="E27" s="570">
        <v>359</v>
      </c>
      <c r="F27" s="571">
        <v>9205</v>
      </c>
      <c r="G27" s="570">
        <v>352</v>
      </c>
      <c r="H27" s="575">
        <v>3595</v>
      </c>
    </row>
    <row r="28" spans="1:8" ht="17.25" customHeight="1">
      <c r="A28" s="335">
        <v>24</v>
      </c>
      <c r="B28" s="565" t="s">
        <v>265</v>
      </c>
      <c r="C28" s="570">
        <v>118</v>
      </c>
      <c r="D28" s="571">
        <v>2300</v>
      </c>
      <c r="E28" s="570">
        <v>110</v>
      </c>
      <c r="F28" s="571">
        <v>2004</v>
      </c>
      <c r="G28" s="570">
        <v>380</v>
      </c>
      <c r="H28" s="575">
        <v>8303</v>
      </c>
    </row>
    <row r="29" spans="1:8" ht="17.25" customHeight="1">
      <c r="A29" s="335">
        <v>25</v>
      </c>
      <c r="B29" s="564" t="s">
        <v>266</v>
      </c>
      <c r="C29" s="570">
        <v>882</v>
      </c>
      <c r="D29" s="571">
        <v>11399</v>
      </c>
      <c r="E29" s="570">
        <v>569</v>
      </c>
      <c r="F29" s="571">
        <v>4216</v>
      </c>
      <c r="G29" s="570">
        <v>1780</v>
      </c>
      <c r="H29" s="575">
        <v>13711</v>
      </c>
    </row>
    <row r="30" spans="1:8" ht="17.25" customHeight="1">
      <c r="A30" s="335">
        <v>26</v>
      </c>
      <c r="B30" s="564" t="s">
        <v>267</v>
      </c>
      <c r="C30" s="570">
        <v>27</v>
      </c>
      <c r="D30" s="571">
        <v>348</v>
      </c>
      <c r="E30" s="570">
        <v>24</v>
      </c>
      <c r="F30" s="571">
        <v>149</v>
      </c>
      <c r="G30" s="570">
        <v>32</v>
      </c>
      <c r="H30" s="575">
        <v>212</v>
      </c>
    </row>
    <row r="31" spans="1:8" ht="17.25" customHeight="1">
      <c r="A31" s="335">
        <v>27</v>
      </c>
      <c r="B31" s="564" t="s">
        <v>268</v>
      </c>
      <c r="C31" s="570">
        <v>172</v>
      </c>
      <c r="D31" s="571">
        <v>4669</v>
      </c>
      <c r="E31" s="570">
        <v>64</v>
      </c>
      <c r="F31" s="571">
        <v>1169</v>
      </c>
      <c r="G31" s="570">
        <v>185</v>
      </c>
      <c r="H31" s="575">
        <v>1622</v>
      </c>
    </row>
    <row r="32" spans="1:8" ht="17.25" customHeight="1">
      <c r="A32" s="335">
        <v>28</v>
      </c>
      <c r="B32" s="565" t="s">
        <v>269</v>
      </c>
      <c r="C32" s="570">
        <v>156</v>
      </c>
      <c r="D32" s="571">
        <v>2301</v>
      </c>
      <c r="E32" s="570">
        <v>121</v>
      </c>
      <c r="F32" s="571">
        <v>921</v>
      </c>
      <c r="G32" s="570">
        <v>986</v>
      </c>
      <c r="H32" s="575">
        <v>12931</v>
      </c>
    </row>
    <row r="33" spans="1:8" ht="17.25" customHeight="1">
      <c r="A33" s="335">
        <v>29</v>
      </c>
      <c r="B33" s="564" t="s">
        <v>270</v>
      </c>
      <c r="C33" s="570">
        <v>35</v>
      </c>
      <c r="D33" s="571">
        <v>256</v>
      </c>
      <c r="E33" s="570">
        <v>24</v>
      </c>
      <c r="F33" s="571">
        <v>83</v>
      </c>
      <c r="G33" s="570">
        <v>456</v>
      </c>
      <c r="H33" s="575">
        <v>8621</v>
      </c>
    </row>
    <row r="34" spans="1:8" ht="17.25" customHeight="1">
      <c r="A34" s="335">
        <v>30</v>
      </c>
      <c r="B34" s="564" t="s">
        <v>271</v>
      </c>
      <c r="C34" s="570">
        <v>12</v>
      </c>
      <c r="D34" s="571">
        <v>738</v>
      </c>
      <c r="E34" s="570">
        <v>3</v>
      </c>
      <c r="F34" s="571">
        <v>26</v>
      </c>
      <c r="G34" s="570">
        <v>6</v>
      </c>
      <c r="H34" s="575">
        <v>59</v>
      </c>
    </row>
    <row r="35" spans="1:8" ht="17.25" customHeight="1">
      <c r="A35" s="335">
        <v>31</v>
      </c>
      <c r="B35" s="565" t="s">
        <v>272</v>
      </c>
      <c r="C35" s="570">
        <v>1152</v>
      </c>
      <c r="D35" s="571">
        <v>21648</v>
      </c>
      <c r="E35" s="570">
        <v>276</v>
      </c>
      <c r="F35" s="571">
        <v>1208</v>
      </c>
      <c r="G35" s="570">
        <v>424</v>
      </c>
      <c r="H35" s="575">
        <v>2147</v>
      </c>
    </row>
    <row r="36" spans="1:8" ht="17.25" customHeight="1">
      <c r="A36" s="335">
        <v>32</v>
      </c>
      <c r="B36" s="564" t="s">
        <v>273</v>
      </c>
      <c r="C36" s="570">
        <v>46</v>
      </c>
      <c r="D36" s="571">
        <v>551</v>
      </c>
      <c r="E36" s="570">
        <v>40</v>
      </c>
      <c r="F36" s="571">
        <v>469</v>
      </c>
      <c r="G36" s="570">
        <v>97</v>
      </c>
      <c r="H36" s="575">
        <v>698</v>
      </c>
    </row>
    <row r="37" spans="1:8" ht="17.25" customHeight="1">
      <c r="A37" s="335">
        <v>33</v>
      </c>
      <c r="B37" s="564" t="s">
        <v>274</v>
      </c>
      <c r="C37" s="570">
        <v>323</v>
      </c>
      <c r="D37" s="571">
        <v>2671</v>
      </c>
      <c r="E37" s="570">
        <v>330</v>
      </c>
      <c r="F37" s="571">
        <v>1447</v>
      </c>
      <c r="G37" s="570">
        <v>521</v>
      </c>
      <c r="H37" s="575">
        <v>2485</v>
      </c>
    </row>
    <row r="38" spans="1:8" ht="17.25" customHeight="1">
      <c r="A38" s="335">
        <v>35</v>
      </c>
      <c r="B38" s="564" t="s">
        <v>275</v>
      </c>
      <c r="C38" s="570">
        <v>131</v>
      </c>
      <c r="D38" s="571">
        <v>1695</v>
      </c>
      <c r="E38" s="570">
        <v>324</v>
      </c>
      <c r="F38" s="571">
        <v>1218</v>
      </c>
      <c r="G38" s="570">
        <v>174</v>
      </c>
      <c r="H38" s="575">
        <v>2065</v>
      </c>
    </row>
    <row r="39" spans="1:8" ht="17.25" customHeight="1">
      <c r="A39" s="335">
        <v>36</v>
      </c>
      <c r="B39" s="564" t="s">
        <v>276</v>
      </c>
      <c r="C39" s="570">
        <v>4</v>
      </c>
      <c r="D39" s="571">
        <v>257</v>
      </c>
      <c r="E39" s="570">
        <v>30</v>
      </c>
      <c r="F39" s="571">
        <v>182</v>
      </c>
      <c r="G39" s="570">
        <v>43</v>
      </c>
      <c r="H39" s="575">
        <v>1040</v>
      </c>
    </row>
    <row r="40" spans="1:8" ht="17.25" customHeight="1">
      <c r="A40" s="335">
        <v>37</v>
      </c>
      <c r="B40" s="564" t="s">
        <v>277</v>
      </c>
      <c r="C40" s="570">
        <v>6</v>
      </c>
      <c r="D40" s="571">
        <v>40</v>
      </c>
      <c r="E40" s="570">
        <v>4</v>
      </c>
      <c r="F40" s="571">
        <v>762</v>
      </c>
      <c r="G40" s="570">
        <v>5</v>
      </c>
      <c r="H40" s="575">
        <v>89</v>
      </c>
    </row>
    <row r="41" spans="1:8" ht="17.25" customHeight="1">
      <c r="A41" s="335">
        <v>38</v>
      </c>
      <c r="B41" s="564" t="s">
        <v>278</v>
      </c>
      <c r="C41" s="570">
        <v>75</v>
      </c>
      <c r="D41" s="571">
        <v>533</v>
      </c>
      <c r="E41" s="570">
        <v>56</v>
      </c>
      <c r="F41" s="571">
        <v>999</v>
      </c>
      <c r="G41" s="570">
        <v>86</v>
      </c>
      <c r="H41" s="575">
        <v>1428</v>
      </c>
    </row>
    <row r="42" spans="1:8" ht="17.25" customHeight="1">
      <c r="A42" s="335">
        <v>39</v>
      </c>
      <c r="B42" s="564" t="s">
        <v>279</v>
      </c>
      <c r="C42" s="570">
        <v>2</v>
      </c>
      <c r="D42" s="571">
        <v>20</v>
      </c>
      <c r="E42" s="570">
        <v>1</v>
      </c>
      <c r="F42" s="571">
        <v>5</v>
      </c>
      <c r="G42" s="570">
        <v>2</v>
      </c>
      <c r="H42" s="575">
        <v>4</v>
      </c>
    </row>
    <row r="43" spans="1:8" ht="17.25" customHeight="1">
      <c r="A43" s="335">
        <v>41</v>
      </c>
      <c r="B43" s="564" t="s">
        <v>280</v>
      </c>
      <c r="C43" s="570">
        <v>2544</v>
      </c>
      <c r="D43" s="571">
        <v>14076</v>
      </c>
      <c r="E43" s="570">
        <v>1690</v>
      </c>
      <c r="F43" s="571">
        <v>10560</v>
      </c>
      <c r="G43" s="570">
        <v>3490</v>
      </c>
      <c r="H43" s="575">
        <v>25264</v>
      </c>
    </row>
    <row r="44" spans="1:8" ht="17.25" customHeight="1">
      <c r="A44" s="335">
        <v>42</v>
      </c>
      <c r="B44" s="564" t="s">
        <v>281</v>
      </c>
      <c r="C44" s="570">
        <v>212</v>
      </c>
      <c r="D44" s="571">
        <v>3585</v>
      </c>
      <c r="E44" s="570">
        <v>163</v>
      </c>
      <c r="F44" s="571">
        <v>3404</v>
      </c>
      <c r="G44" s="570">
        <v>433</v>
      </c>
      <c r="H44" s="575">
        <v>5556</v>
      </c>
    </row>
    <row r="45" spans="1:8" ht="17.25" customHeight="1">
      <c r="A45" s="335">
        <v>43</v>
      </c>
      <c r="B45" s="564" t="s">
        <v>282</v>
      </c>
      <c r="C45" s="570">
        <v>890</v>
      </c>
      <c r="D45" s="571">
        <v>4297</v>
      </c>
      <c r="E45" s="570">
        <v>826</v>
      </c>
      <c r="F45" s="571">
        <v>3478</v>
      </c>
      <c r="G45" s="570">
        <v>1274</v>
      </c>
      <c r="H45" s="575">
        <v>4896</v>
      </c>
    </row>
    <row r="46" spans="1:8" ht="17.25" customHeight="1">
      <c r="A46" s="335">
        <v>45</v>
      </c>
      <c r="B46" s="565" t="s">
        <v>283</v>
      </c>
      <c r="C46" s="570">
        <v>1006</v>
      </c>
      <c r="D46" s="571">
        <v>3162</v>
      </c>
      <c r="E46" s="570">
        <v>820</v>
      </c>
      <c r="F46" s="571">
        <v>2684</v>
      </c>
      <c r="G46" s="570">
        <v>1827</v>
      </c>
      <c r="H46" s="575">
        <v>6151</v>
      </c>
    </row>
    <row r="47" spans="1:8" ht="17.25" customHeight="1">
      <c r="A47" s="335">
        <v>46</v>
      </c>
      <c r="B47" s="565" t="s">
        <v>284</v>
      </c>
      <c r="C47" s="570">
        <v>2066</v>
      </c>
      <c r="D47" s="571">
        <v>9410</v>
      </c>
      <c r="E47" s="570">
        <v>1548</v>
      </c>
      <c r="F47" s="571">
        <v>7059</v>
      </c>
      <c r="G47" s="570">
        <v>3233</v>
      </c>
      <c r="H47" s="575">
        <v>14163</v>
      </c>
    </row>
    <row r="48" spans="1:8" ht="17.25" customHeight="1">
      <c r="A48" s="335">
        <v>47</v>
      </c>
      <c r="B48" s="565" t="s">
        <v>285</v>
      </c>
      <c r="C48" s="570">
        <v>5129</v>
      </c>
      <c r="D48" s="571">
        <v>19387</v>
      </c>
      <c r="E48" s="570">
        <v>4360</v>
      </c>
      <c r="F48" s="571">
        <v>16370</v>
      </c>
      <c r="G48" s="570">
        <v>7818</v>
      </c>
      <c r="H48" s="575">
        <v>28899</v>
      </c>
    </row>
    <row r="49" spans="1:8" ht="17.25" customHeight="1">
      <c r="A49" s="335">
        <v>49</v>
      </c>
      <c r="B49" s="565" t="s">
        <v>286</v>
      </c>
      <c r="C49" s="570">
        <v>2102</v>
      </c>
      <c r="D49" s="571">
        <v>8539</v>
      </c>
      <c r="E49" s="570">
        <v>1977</v>
      </c>
      <c r="F49" s="571">
        <v>9418</v>
      </c>
      <c r="G49" s="570">
        <v>3851</v>
      </c>
      <c r="H49" s="575">
        <v>13278</v>
      </c>
    </row>
    <row r="50" spans="1:8" ht="17.25" customHeight="1">
      <c r="A50" s="335">
        <v>50</v>
      </c>
      <c r="B50" s="565" t="s">
        <v>287</v>
      </c>
      <c r="C50" s="570">
        <v>0</v>
      </c>
      <c r="D50" s="571">
        <v>0</v>
      </c>
      <c r="E50" s="570">
        <v>0</v>
      </c>
      <c r="F50" s="571">
        <v>0</v>
      </c>
      <c r="G50" s="570">
        <v>0</v>
      </c>
      <c r="H50" s="575">
        <v>0</v>
      </c>
    </row>
    <row r="51" spans="1:8" ht="17.25" customHeight="1">
      <c r="A51" s="335">
        <v>51</v>
      </c>
      <c r="B51" s="565" t="s">
        <v>288</v>
      </c>
      <c r="C51" s="570">
        <v>2</v>
      </c>
      <c r="D51" s="571">
        <v>37</v>
      </c>
      <c r="E51" s="570">
        <v>6</v>
      </c>
      <c r="F51" s="571">
        <v>76</v>
      </c>
      <c r="G51" s="570">
        <v>0</v>
      </c>
      <c r="H51" s="575">
        <v>0</v>
      </c>
    </row>
    <row r="52" spans="1:8" ht="17.25" customHeight="1">
      <c r="A52" s="335">
        <v>52</v>
      </c>
      <c r="B52" s="565" t="s">
        <v>289</v>
      </c>
      <c r="C52" s="570">
        <v>204</v>
      </c>
      <c r="D52" s="571">
        <v>1918</v>
      </c>
      <c r="E52" s="570">
        <v>268</v>
      </c>
      <c r="F52" s="571">
        <v>1312</v>
      </c>
      <c r="G52" s="570">
        <v>440</v>
      </c>
      <c r="H52" s="575">
        <v>3954</v>
      </c>
    </row>
    <row r="53" spans="1:8" ht="17.25" customHeight="1">
      <c r="A53" s="335">
        <v>53</v>
      </c>
      <c r="B53" s="565" t="s">
        <v>290</v>
      </c>
      <c r="C53" s="570">
        <v>52</v>
      </c>
      <c r="D53" s="571">
        <v>383</v>
      </c>
      <c r="E53" s="570">
        <v>39</v>
      </c>
      <c r="F53" s="571">
        <v>341</v>
      </c>
      <c r="G53" s="570">
        <v>54</v>
      </c>
      <c r="H53" s="575">
        <v>671</v>
      </c>
    </row>
    <row r="54" spans="1:8" ht="17.25" customHeight="1">
      <c r="A54" s="335">
        <v>55</v>
      </c>
      <c r="B54" s="565" t="s">
        <v>291</v>
      </c>
      <c r="C54" s="570">
        <v>113</v>
      </c>
      <c r="D54" s="571">
        <v>1361</v>
      </c>
      <c r="E54" s="570">
        <v>271</v>
      </c>
      <c r="F54" s="571">
        <v>2389</v>
      </c>
      <c r="G54" s="570">
        <v>295</v>
      </c>
      <c r="H54" s="575">
        <v>3088</v>
      </c>
    </row>
    <row r="55" spans="1:8" ht="17.25" customHeight="1">
      <c r="A55" s="335">
        <v>56</v>
      </c>
      <c r="B55" s="565" t="s">
        <v>292</v>
      </c>
      <c r="C55" s="570">
        <v>1194</v>
      </c>
      <c r="D55" s="571">
        <v>6482</v>
      </c>
      <c r="E55" s="570">
        <v>1675</v>
      </c>
      <c r="F55" s="571">
        <v>7179</v>
      </c>
      <c r="G55" s="570">
        <v>2411</v>
      </c>
      <c r="H55" s="575">
        <v>10014</v>
      </c>
    </row>
    <row r="56" spans="1:8" ht="17.25" customHeight="1">
      <c r="A56" s="335">
        <v>58</v>
      </c>
      <c r="B56" s="565" t="s">
        <v>293</v>
      </c>
      <c r="C56" s="572">
        <v>30</v>
      </c>
      <c r="D56" s="573">
        <v>290</v>
      </c>
      <c r="E56" s="570">
        <v>17</v>
      </c>
      <c r="F56" s="571">
        <v>86</v>
      </c>
      <c r="G56" s="570">
        <v>56</v>
      </c>
      <c r="H56" s="575">
        <v>479</v>
      </c>
    </row>
    <row r="57" spans="1:8" ht="17.25" customHeight="1">
      <c r="A57" s="335">
        <v>59</v>
      </c>
      <c r="B57" s="565" t="s">
        <v>294</v>
      </c>
      <c r="C57" s="572">
        <v>9</v>
      </c>
      <c r="D57" s="573">
        <v>70</v>
      </c>
      <c r="E57" s="570">
        <v>6</v>
      </c>
      <c r="F57" s="571">
        <v>58</v>
      </c>
      <c r="G57" s="570">
        <v>8</v>
      </c>
      <c r="H57" s="575">
        <v>87</v>
      </c>
    </row>
    <row r="58" spans="1:8" ht="17.25" customHeight="1">
      <c r="A58" s="335">
        <v>60</v>
      </c>
      <c r="B58" s="565" t="s">
        <v>295</v>
      </c>
      <c r="C58" s="572">
        <v>13</v>
      </c>
      <c r="D58" s="573">
        <v>72</v>
      </c>
      <c r="E58" s="570">
        <v>9</v>
      </c>
      <c r="F58" s="571">
        <v>94</v>
      </c>
      <c r="G58" s="570">
        <v>12</v>
      </c>
      <c r="H58" s="575">
        <v>171</v>
      </c>
    </row>
    <row r="59" spans="1:8" ht="17.25" customHeight="1">
      <c r="A59" s="335">
        <v>61</v>
      </c>
      <c r="B59" s="565" t="s">
        <v>296</v>
      </c>
      <c r="C59" s="572">
        <v>43</v>
      </c>
      <c r="D59" s="573">
        <v>454</v>
      </c>
      <c r="E59" s="570">
        <v>45</v>
      </c>
      <c r="F59" s="571">
        <v>309</v>
      </c>
      <c r="G59" s="570">
        <v>55</v>
      </c>
      <c r="H59" s="575">
        <v>206</v>
      </c>
    </row>
    <row r="60" spans="1:8" ht="17.25" customHeight="1">
      <c r="A60" s="335">
        <v>62</v>
      </c>
      <c r="B60" s="565" t="s">
        <v>297</v>
      </c>
      <c r="C60" s="572">
        <v>110</v>
      </c>
      <c r="D60" s="573">
        <v>597</v>
      </c>
      <c r="E60" s="570">
        <v>64</v>
      </c>
      <c r="F60" s="571">
        <v>277</v>
      </c>
      <c r="G60" s="570">
        <v>100</v>
      </c>
      <c r="H60" s="575">
        <v>423</v>
      </c>
    </row>
    <row r="61" spans="1:8" ht="17.25" customHeight="1">
      <c r="A61" s="335">
        <v>63</v>
      </c>
      <c r="B61" s="565" t="s">
        <v>298</v>
      </c>
      <c r="C61" s="572">
        <v>14</v>
      </c>
      <c r="D61" s="573">
        <v>115</v>
      </c>
      <c r="E61" s="570">
        <v>28</v>
      </c>
      <c r="F61" s="571">
        <v>130</v>
      </c>
      <c r="G61" s="570">
        <v>31</v>
      </c>
      <c r="H61" s="575">
        <v>507</v>
      </c>
    </row>
    <row r="62" spans="1:8" ht="17.25" customHeight="1">
      <c r="A62" s="335">
        <v>64</v>
      </c>
      <c r="B62" s="565" t="s">
        <v>299</v>
      </c>
      <c r="C62" s="572">
        <v>102</v>
      </c>
      <c r="D62" s="573">
        <v>961</v>
      </c>
      <c r="E62" s="570">
        <v>111</v>
      </c>
      <c r="F62" s="571">
        <v>694</v>
      </c>
      <c r="G62" s="570">
        <v>194</v>
      </c>
      <c r="H62" s="575">
        <v>1484</v>
      </c>
    </row>
    <row r="63" spans="1:8" ht="17.25" customHeight="1">
      <c r="A63" s="335">
        <v>65</v>
      </c>
      <c r="B63" s="565" t="s">
        <v>300</v>
      </c>
      <c r="C63" s="572">
        <v>105</v>
      </c>
      <c r="D63" s="573">
        <v>421</v>
      </c>
      <c r="E63" s="570">
        <v>32</v>
      </c>
      <c r="F63" s="571">
        <v>118</v>
      </c>
      <c r="G63" s="570">
        <v>89</v>
      </c>
      <c r="H63" s="575">
        <v>312</v>
      </c>
    </row>
    <row r="64" spans="1:8" ht="17.25" customHeight="1">
      <c r="A64" s="335">
        <v>66</v>
      </c>
      <c r="B64" s="565" t="s">
        <v>301</v>
      </c>
      <c r="C64" s="572">
        <v>162</v>
      </c>
      <c r="D64" s="573">
        <v>498</v>
      </c>
      <c r="E64" s="570">
        <v>211</v>
      </c>
      <c r="F64" s="571">
        <v>575</v>
      </c>
      <c r="G64" s="570">
        <v>218</v>
      </c>
      <c r="H64" s="575">
        <v>570</v>
      </c>
    </row>
    <row r="65" spans="1:8" ht="17.25" customHeight="1">
      <c r="A65" s="335">
        <v>68</v>
      </c>
      <c r="B65" s="565" t="s">
        <v>302</v>
      </c>
      <c r="C65" s="572">
        <v>4655</v>
      </c>
      <c r="D65" s="573">
        <v>5285</v>
      </c>
      <c r="E65" s="570">
        <v>381</v>
      </c>
      <c r="F65" s="571">
        <v>637</v>
      </c>
      <c r="G65" s="570">
        <v>2276</v>
      </c>
      <c r="H65" s="575">
        <v>3453</v>
      </c>
    </row>
    <row r="66" spans="1:8" ht="17.25" customHeight="1">
      <c r="A66" s="335">
        <v>69</v>
      </c>
      <c r="B66" s="565" t="s">
        <v>303</v>
      </c>
      <c r="C66" s="572">
        <v>896</v>
      </c>
      <c r="D66" s="573">
        <v>2563</v>
      </c>
      <c r="E66" s="570">
        <v>729</v>
      </c>
      <c r="F66" s="571">
        <v>1947</v>
      </c>
      <c r="G66" s="570">
        <v>1290</v>
      </c>
      <c r="H66" s="575">
        <v>3424</v>
      </c>
    </row>
    <row r="67" spans="1:8" ht="17.25" customHeight="1">
      <c r="A67" s="335">
        <v>70</v>
      </c>
      <c r="B67" s="565" t="s">
        <v>304</v>
      </c>
      <c r="C67" s="572">
        <v>286</v>
      </c>
      <c r="D67" s="573">
        <v>1709</v>
      </c>
      <c r="E67" s="570">
        <v>255</v>
      </c>
      <c r="F67" s="571">
        <v>2194</v>
      </c>
      <c r="G67" s="570">
        <v>343</v>
      </c>
      <c r="H67" s="575">
        <v>2962</v>
      </c>
    </row>
    <row r="68" spans="1:8" ht="17.25" customHeight="1">
      <c r="A68" s="335">
        <v>71</v>
      </c>
      <c r="B68" s="565" t="s">
        <v>305</v>
      </c>
      <c r="C68" s="572">
        <v>406</v>
      </c>
      <c r="D68" s="573">
        <v>2508</v>
      </c>
      <c r="E68" s="570">
        <v>360</v>
      </c>
      <c r="F68" s="571">
        <v>1836</v>
      </c>
      <c r="G68" s="570">
        <v>577</v>
      </c>
      <c r="H68" s="575">
        <v>3032</v>
      </c>
    </row>
    <row r="69" spans="1:8" ht="17.25" customHeight="1">
      <c r="A69" s="335">
        <v>72</v>
      </c>
      <c r="B69" s="565" t="s">
        <v>306</v>
      </c>
      <c r="C69" s="572">
        <v>27</v>
      </c>
      <c r="D69" s="573">
        <v>126</v>
      </c>
      <c r="E69" s="570">
        <v>12</v>
      </c>
      <c r="F69" s="571">
        <v>106</v>
      </c>
      <c r="G69" s="570">
        <v>21</v>
      </c>
      <c r="H69" s="575">
        <v>157</v>
      </c>
    </row>
    <row r="70" spans="1:8" ht="17.25" customHeight="1">
      <c r="A70" s="335">
        <v>73</v>
      </c>
      <c r="B70" s="565" t="s">
        <v>307</v>
      </c>
      <c r="C70" s="572">
        <v>110</v>
      </c>
      <c r="D70" s="573">
        <v>621</v>
      </c>
      <c r="E70" s="570">
        <v>39</v>
      </c>
      <c r="F70" s="571">
        <v>176</v>
      </c>
      <c r="G70" s="570">
        <v>129</v>
      </c>
      <c r="H70" s="575">
        <v>544</v>
      </c>
    </row>
    <row r="71" spans="1:8" ht="17.25" customHeight="1">
      <c r="A71" s="335">
        <v>74</v>
      </c>
      <c r="B71" s="565" t="s">
        <v>308</v>
      </c>
      <c r="C71" s="572">
        <v>108</v>
      </c>
      <c r="D71" s="573">
        <v>434</v>
      </c>
      <c r="E71" s="570">
        <v>124</v>
      </c>
      <c r="F71" s="571">
        <v>520</v>
      </c>
      <c r="G71" s="570">
        <v>161</v>
      </c>
      <c r="H71" s="575">
        <v>782</v>
      </c>
    </row>
    <row r="72" spans="1:8" ht="17.25" customHeight="1">
      <c r="A72" s="335">
        <v>75</v>
      </c>
      <c r="B72" s="565" t="s">
        <v>309</v>
      </c>
      <c r="C72" s="572">
        <v>25</v>
      </c>
      <c r="D72" s="573">
        <v>51</v>
      </c>
      <c r="E72" s="570">
        <v>51</v>
      </c>
      <c r="F72" s="571">
        <v>122</v>
      </c>
      <c r="G72" s="570">
        <v>115</v>
      </c>
      <c r="H72" s="575">
        <v>242</v>
      </c>
    </row>
    <row r="73" spans="1:8" ht="17.25" customHeight="1">
      <c r="A73" s="335">
        <v>77</v>
      </c>
      <c r="B73" s="565" t="s">
        <v>310</v>
      </c>
      <c r="C73" s="572">
        <v>99</v>
      </c>
      <c r="D73" s="573">
        <v>276</v>
      </c>
      <c r="E73" s="570">
        <v>74</v>
      </c>
      <c r="F73" s="571">
        <v>217</v>
      </c>
      <c r="G73" s="570">
        <v>136</v>
      </c>
      <c r="H73" s="575">
        <v>680</v>
      </c>
    </row>
    <row r="74" spans="1:8" ht="17.25" customHeight="1">
      <c r="A74" s="335">
        <v>78</v>
      </c>
      <c r="B74" s="565" t="s">
        <v>311</v>
      </c>
      <c r="C74" s="572">
        <v>5</v>
      </c>
      <c r="D74" s="573">
        <v>198</v>
      </c>
      <c r="E74" s="570">
        <v>26</v>
      </c>
      <c r="F74" s="571">
        <v>579</v>
      </c>
      <c r="G74" s="570">
        <v>7</v>
      </c>
      <c r="H74" s="575">
        <v>144</v>
      </c>
    </row>
    <row r="75" spans="1:8" ht="17.25" customHeight="1">
      <c r="A75" s="335">
        <v>79</v>
      </c>
      <c r="B75" s="565" t="s">
        <v>312</v>
      </c>
      <c r="C75" s="572">
        <v>64</v>
      </c>
      <c r="D75" s="573">
        <v>494</v>
      </c>
      <c r="E75" s="570">
        <v>55</v>
      </c>
      <c r="F75" s="571">
        <v>316</v>
      </c>
      <c r="G75" s="570">
        <v>109</v>
      </c>
      <c r="H75" s="575">
        <v>442</v>
      </c>
    </row>
    <row r="76" spans="1:8" ht="17.25" customHeight="1">
      <c r="A76" s="335">
        <v>80</v>
      </c>
      <c r="B76" s="565" t="s">
        <v>313</v>
      </c>
      <c r="C76" s="572">
        <v>263</v>
      </c>
      <c r="D76" s="573">
        <v>3244</v>
      </c>
      <c r="E76" s="570">
        <v>266</v>
      </c>
      <c r="F76" s="571">
        <v>3072</v>
      </c>
      <c r="G76" s="570">
        <v>588</v>
      </c>
      <c r="H76" s="575">
        <v>5799</v>
      </c>
    </row>
    <row r="77" spans="1:8" ht="17.25" customHeight="1">
      <c r="A77" s="335">
        <v>81</v>
      </c>
      <c r="B77" s="565" t="s">
        <v>314</v>
      </c>
      <c r="C77" s="572">
        <v>620</v>
      </c>
      <c r="D77" s="573">
        <v>10044</v>
      </c>
      <c r="E77" s="570">
        <v>570</v>
      </c>
      <c r="F77" s="571">
        <v>6469</v>
      </c>
      <c r="G77" s="570">
        <v>775</v>
      </c>
      <c r="H77" s="575">
        <v>16428</v>
      </c>
    </row>
    <row r="78" spans="1:8" ht="17.25" customHeight="1">
      <c r="A78" s="335">
        <v>82</v>
      </c>
      <c r="B78" s="565" t="s">
        <v>315</v>
      </c>
      <c r="C78" s="572">
        <v>503</v>
      </c>
      <c r="D78" s="573">
        <v>3542</v>
      </c>
      <c r="E78" s="570">
        <v>242</v>
      </c>
      <c r="F78" s="571">
        <v>2424</v>
      </c>
      <c r="G78" s="570">
        <v>807</v>
      </c>
      <c r="H78" s="575">
        <v>6677</v>
      </c>
    </row>
    <row r="79" spans="1:8" ht="17.25" customHeight="1">
      <c r="A79" s="335">
        <v>84</v>
      </c>
      <c r="B79" s="565" t="s">
        <v>316</v>
      </c>
      <c r="C79" s="572">
        <v>56</v>
      </c>
      <c r="D79" s="573">
        <v>5582</v>
      </c>
      <c r="E79" s="570">
        <v>73</v>
      </c>
      <c r="F79" s="571">
        <v>2047</v>
      </c>
      <c r="G79" s="570">
        <v>90</v>
      </c>
      <c r="H79" s="575">
        <v>4620</v>
      </c>
    </row>
    <row r="80" spans="1:8" ht="17.25" customHeight="1">
      <c r="A80" s="335">
        <v>85</v>
      </c>
      <c r="B80" s="565" t="s">
        <v>317</v>
      </c>
      <c r="C80" s="572">
        <v>506</v>
      </c>
      <c r="D80" s="573">
        <v>7172</v>
      </c>
      <c r="E80" s="570">
        <v>394</v>
      </c>
      <c r="F80" s="571">
        <v>5014</v>
      </c>
      <c r="G80" s="570">
        <v>883</v>
      </c>
      <c r="H80" s="575">
        <v>11494</v>
      </c>
    </row>
    <row r="81" spans="1:8" ht="17.25" customHeight="1">
      <c r="A81" s="335">
        <v>86</v>
      </c>
      <c r="B81" s="565" t="s">
        <v>318</v>
      </c>
      <c r="C81" s="572">
        <v>357</v>
      </c>
      <c r="D81" s="573">
        <v>8703</v>
      </c>
      <c r="E81" s="570">
        <v>344</v>
      </c>
      <c r="F81" s="571">
        <v>5479</v>
      </c>
      <c r="G81" s="570">
        <v>495</v>
      </c>
      <c r="H81" s="575">
        <v>11572</v>
      </c>
    </row>
    <row r="82" spans="1:8" ht="17.25" customHeight="1">
      <c r="A82" s="335">
        <v>87</v>
      </c>
      <c r="B82" s="565" t="s">
        <v>319</v>
      </c>
      <c r="C82" s="572">
        <v>10</v>
      </c>
      <c r="D82" s="573">
        <v>460</v>
      </c>
      <c r="E82" s="570">
        <v>28</v>
      </c>
      <c r="F82" s="571">
        <v>438</v>
      </c>
      <c r="G82" s="570">
        <v>35</v>
      </c>
      <c r="H82" s="575">
        <v>845</v>
      </c>
    </row>
    <row r="83" spans="1:8" ht="17.25" customHeight="1">
      <c r="A83" s="335">
        <v>88</v>
      </c>
      <c r="B83" s="565" t="s">
        <v>320</v>
      </c>
      <c r="C83" s="572">
        <v>101</v>
      </c>
      <c r="D83" s="573">
        <v>1015</v>
      </c>
      <c r="E83" s="570">
        <v>85</v>
      </c>
      <c r="F83" s="571">
        <v>594</v>
      </c>
      <c r="G83" s="570">
        <v>167</v>
      </c>
      <c r="H83" s="575">
        <v>1366</v>
      </c>
    </row>
    <row r="84" spans="1:8" ht="17.25" customHeight="1">
      <c r="A84" s="335">
        <v>90</v>
      </c>
      <c r="B84" s="565" t="s">
        <v>321</v>
      </c>
      <c r="C84" s="572">
        <v>4</v>
      </c>
      <c r="D84" s="573">
        <v>9</v>
      </c>
      <c r="E84" s="570">
        <v>3</v>
      </c>
      <c r="F84" s="571">
        <v>16</v>
      </c>
      <c r="G84" s="570">
        <v>12</v>
      </c>
      <c r="H84" s="575">
        <v>101</v>
      </c>
    </row>
    <row r="85" spans="1:8" ht="17.25" customHeight="1">
      <c r="A85" s="335">
        <v>91</v>
      </c>
      <c r="B85" s="565" t="s">
        <v>322</v>
      </c>
      <c r="C85" s="572">
        <v>3</v>
      </c>
      <c r="D85" s="573">
        <v>4</v>
      </c>
      <c r="E85" s="570">
        <v>8</v>
      </c>
      <c r="F85" s="571">
        <v>28</v>
      </c>
      <c r="G85" s="570">
        <v>11</v>
      </c>
      <c r="H85" s="575">
        <v>21</v>
      </c>
    </row>
    <row r="86" spans="1:8" ht="17.25" customHeight="1">
      <c r="A86" s="335">
        <v>92</v>
      </c>
      <c r="B86" s="565" t="s">
        <v>323</v>
      </c>
      <c r="C86" s="572">
        <v>38</v>
      </c>
      <c r="D86" s="573">
        <v>71</v>
      </c>
      <c r="E86" s="570">
        <v>33</v>
      </c>
      <c r="F86" s="571">
        <v>70</v>
      </c>
      <c r="G86" s="570">
        <v>56</v>
      </c>
      <c r="H86" s="575">
        <v>126</v>
      </c>
    </row>
    <row r="87" spans="1:8" ht="17.25" customHeight="1">
      <c r="A87" s="335">
        <v>93</v>
      </c>
      <c r="B87" s="565" t="s">
        <v>324</v>
      </c>
      <c r="C87" s="572">
        <v>103</v>
      </c>
      <c r="D87" s="573">
        <v>802</v>
      </c>
      <c r="E87" s="570">
        <v>110</v>
      </c>
      <c r="F87" s="571">
        <v>435</v>
      </c>
      <c r="G87" s="570">
        <v>120</v>
      </c>
      <c r="H87" s="575">
        <v>794</v>
      </c>
    </row>
    <row r="88" spans="1:8" ht="17.25" customHeight="1">
      <c r="A88" s="335">
        <v>94</v>
      </c>
      <c r="B88" s="565" t="s">
        <v>325</v>
      </c>
      <c r="C88" s="572">
        <v>165</v>
      </c>
      <c r="D88" s="573">
        <v>488</v>
      </c>
      <c r="E88" s="570">
        <v>213</v>
      </c>
      <c r="F88" s="571">
        <v>765</v>
      </c>
      <c r="G88" s="570">
        <v>287</v>
      </c>
      <c r="H88" s="575">
        <v>1053</v>
      </c>
    </row>
    <row r="89" spans="1:8" ht="17.25" customHeight="1">
      <c r="A89" s="335">
        <v>95</v>
      </c>
      <c r="B89" s="565" t="s">
        <v>326</v>
      </c>
      <c r="C89" s="572">
        <v>205</v>
      </c>
      <c r="D89" s="573">
        <v>2353</v>
      </c>
      <c r="E89" s="570">
        <v>188</v>
      </c>
      <c r="F89" s="571">
        <v>642</v>
      </c>
      <c r="G89" s="570">
        <v>269</v>
      </c>
      <c r="H89" s="575">
        <v>1120</v>
      </c>
    </row>
    <row r="90" spans="1:8" ht="17.25" customHeight="1">
      <c r="A90" s="335">
        <v>96</v>
      </c>
      <c r="B90" s="565" t="s">
        <v>327</v>
      </c>
      <c r="C90" s="572">
        <v>329</v>
      </c>
      <c r="D90" s="573">
        <v>929</v>
      </c>
      <c r="E90" s="570">
        <v>406</v>
      </c>
      <c r="F90" s="571">
        <v>1187</v>
      </c>
      <c r="G90" s="570">
        <v>404</v>
      </c>
      <c r="H90" s="575">
        <v>2281</v>
      </c>
    </row>
    <row r="91" spans="1:8" ht="17.25" customHeight="1">
      <c r="A91" s="335">
        <v>97</v>
      </c>
      <c r="B91" s="565" t="s">
        <v>328</v>
      </c>
      <c r="C91" s="572">
        <v>24</v>
      </c>
      <c r="D91" s="573">
        <v>26</v>
      </c>
      <c r="E91" s="570">
        <v>13</v>
      </c>
      <c r="F91" s="571">
        <v>13</v>
      </c>
      <c r="G91" s="570">
        <v>42</v>
      </c>
      <c r="H91" s="575">
        <v>45</v>
      </c>
    </row>
    <row r="92" spans="1:8" ht="17.25" customHeight="1">
      <c r="A92" s="335">
        <v>98</v>
      </c>
      <c r="B92" s="565" t="s">
        <v>329</v>
      </c>
      <c r="C92" s="572">
        <v>1</v>
      </c>
      <c r="D92" s="573">
        <v>14</v>
      </c>
      <c r="E92" s="570">
        <v>1</v>
      </c>
      <c r="F92" s="571">
        <v>1</v>
      </c>
      <c r="G92" s="570">
        <v>3</v>
      </c>
      <c r="H92" s="575">
        <v>3</v>
      </c>
    </row>
    <row r="93" spans="1:8" ht="17.25" customHeight="1">
      <c r="A93" s="335">
        <v>99</v>
      </c>
      <c r="B93" s="565" t="s">
        <v>330</v>
      </c>
      <c r="C93" s="572">
        <v>4</v>
      </c>
      <c r="D93" s="573">
        <v>7</v>
      </c>
      <c r="E93" s="570">
        <v>0</v>
      </c>
      <c r="F93" s="571">
        <v>0</v>
      </c>
      <c r="G93" s="570">
        <v>5</v>
      </c>
      <c r="H93" s="575">
        <v>32</v>
      </c>
    </row>
    <row r="94" spans="1:8" ht="17.25" customHeight="1">
      <c r="A94" s="774" t="s">
        <v>388</v>
      </c>
      <c r="B94" s="565"/>
      <c r="C94" s="572">
        <v>292</v>
      </c>
      <c r="D94" s="573">
        <v>295</v>
      </c>
      <c r="E94" s="570">
        <v>890</v>
      </c>
      <c r="F94" s="571">
        <v>903</v>
      </c>
      <c r="G94" s="570">
        <v>281</v>
      </c>
      <c r="H94" s="575">
        <v>281</v>
      </c>
    </row>
    <row r="95" spans="1:8" ht="27" customHeight="1" thickBot="1">
      <c r="A95" s="1141" t="s">
        <v>144</v>
      </c>
      <c r="B95" s="1142"/>
      <c r="C95" s="662">
        <v>31824</v>
      </c>
      <c r="D95" s="663">
        <v>216424</v>
      </c>
      <c r="E95" s="662">
        <v>25942</v>
      </c>
      <c r="F95" s="663">
        <v>188845</v>
      </c>
      <c r="G95" s="662">
        <v>45933</v>
      </c>
      <c r="H95" s="664">
        <v>300881</v>
      </c>
    </row>
    <row r="96" spans="1:8" ht="13.5" thickTop="1">
      <c r="A96" s="1154"/>
      <c r="B96" s="1154"/>
      <c r="C96" s="1154"/>
      <c r="D96" s="1154"/>
      <c r="E96" s="1154"/>
      <c r="F96" s="1154"/>
      <c r="G96" s="1154"/>
      <c r="H96" s="1154"/>
    </row>
    <row r="97" spans="1:8" ht="15.75" customHeight="1">
      <c r="A97" s="1122" t="s">
        <v>380</v>
      </c>
      <c r="B97" s="1123"/>
      <c r="C97" s="1123"/>
      <c r="D97" s="1123"/>
      <c r="E97" s="1123"/>
      <c r="F97" s="1123"/>
      <c r="G97" s="1123"/>
      <c r="H97" s="1123"/>
    </row>
    <row r="98" spans="1:8" ht="12.75" customHeight="1">
      <c r="A98" s="1122" t="s">
        <v>385</v>
      </c>
      <c r="B98" s="1123"/>
      <c r="C98" s="1123"/>
      <c r="D98" s="1123"/>
      <c r="E98" s="1123"/>
      <c r="F98" s="1123"/>
      <c r="G98" s="1123"/>
      <c r="H98" s="1123"/>
    </row>
    <row r="99" spans="1:8" ht="12.75" customHeight="1">
      <c r="A99" s="1132" t="s">
        <v>353</v>
      </c>
      <c r="B99" s="1123"/>
      <c r="C99" s="1123"/>
      <c r="D99" s="1123"/>
      <c r="E99" s="1123"/>
      <c r="F99" s="1123"/>
      <c r="G99" s="1123"/>
      <c r="H99" s="1123"/>
    </row>
    <row r="100" spans="1:8" ht="12.75">
      <c r="A100" s="1140"/>
      <c r="B100" s="1140"/>
      <c r="C100" s="1140"/>
      <c r="D100" s="1140"/>
      <c r="E100" s="1140"/>
      <c r="F100" s="1140"/>
      <c r="G100" s="1140"/>
      <c r="H100" s="1140"/>
    </row>
    <row r="102" spans="2:8" s="45" customFormat="1" ht="21" customHeight="1">
      <c r="B102" s="46"/>
      <c r="C102" s="1008" t="s">
        <v>36</v>
      </c>
      <c r="D102" s="1008"/>
      <c r="E102" s="55"/>
      <c r="F102" s="123"/>
      <c r="G102" s="55"/>
      <c r="H102" s="55"/>
    </row>
  </sheetData>
  <sheetProtection/>
  <mergeCells count="14">
    <mergeCell ref="A95:B95"/>
    <mergeCell ref="A97:H97"/>
    <mergeCell ref="A98:H98"/>
    <mergeCell ref="A99:H99"/>
    <mergeCell ref="A100:H100"/>
    <mergeCell ref="C102:D102"/>
    <mergeCell ref="A96:H96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55" customWidth="1"/>
    <col min="2" max="2" width="7.00390625" style="55" customWidth="1"/>
    <col min="3" max="3" width="11.8515625" style="59" customWidth="1"/>
    <col min="4" max="4" width="14.7109375" style="55" customWidth="1"/>
    <col min="5" max="5" width="14.57421875" style="55" customWidth="1"/>
    <col min="6" max="6" width="15.00390625" style="55" customWidth="1"/>
    <col min="7" max="7" width="13.57421875" style="55" customWidth="1"/>
    <col min="8" max="8" width="14.7109375" style="55" customWidth="1"/>
    <col min="9" max="16384" width="9.140625" style="55" customWidth="1"/>
  </cols>
  <sheetData>
    <row r="1" spans="1:8" s="54" customFormat="1" ht="15" customHeight="1" thickBot="1">
      <c r="A1" s="619" t="s">
        <v>3</v>
      </c>
      <c r="B1" s="619"/>
      <c r="C1" s="619"/>
      <c r="D1" s="619"/>
      <c r="H1" s="620" t="s">
        <v>4</v>
      </c>
    </row>
    <row r="2" spans="1:8" ht="17.25" customHeight="1" thickBot="1" thickTop="1">
      <c r="A2" s="1045" t="s">
        <v>47</v>
      </c>
      <c r="B2" s="1046"/>
      <c r="C2" s="1046"/>
      <c r="D2" s="1046"/>
      <c r="E2" s="1046"/>
      <c r="F2" s="1046"/>
      <c r="G2" s="1046"/>
      <c r="H2" s="1047"/>
    </row>
    <row r="3" spans="1:8" ht="46.5" customHeight="1" thickBot="1">
      <c r="A3" s="953" t="s">
        <v>542</v>
      </c>
      <c r="B3" s="954"/>
      <c r="C3" s="954"/>
      <c r="D3" s="954"/>
      <c r="E3" s="954"/>
      <c r="F3" s="954"/>
      <c r="G3" s="954"/>
      <c r="H3" s="955"/>
    </row>
    <row r="4" spans="1:8" s="56" customFormat="1" ht="28.5" customHeight="1" thickBot="1">
      <c r="A4" s="956" t="s">
        <v>52</v>
      </c>
      <c r="B4" s="907" t="s">
        <v>6</v>
      </c>
      <c r="C4" s="908"/>
      <c r="D4" s="959" t="s">
        <v>377</v>
      </c>
      <c r="E4" s="967" t="s">
        <v>38</v>
      </c>
      <c r="F4" s="968"/>
      <c r="G4" s="969"/>
      <c r="H4" s="970" t="s">
        <v>39</v>
      </c>
    </row>
    <row r="5" spans="1:8" s="56" customFormat="1" ht="25.5" customHeight="1">
      <c r="A5" s="957"/>
      <c r="B5" s="909"/>
      <c r="C5" s="910"/>
      <c r="D5" s="945"/>
      <c r="E5" s="951" t="s">
        <v>40</v>
      </c>
      <c r="F5" s="952" t="s">
        <v>41</v>
      </c>
      <c r="G5" s="940" t="s">
        <v>42</v>
      </c>
      <c r="H5" s="920"/>
    </row>
    <row r="6" spans="1:8" s="56" customFormat="1" ht="42" customHeight="1" thickBot="1">
      <c r="A6" s="958"/>
      <c r="B6" s="911"/>
      <c r="C6" s="912"/>
      <c r="D6" s="946"/>
      <c r="E6" s="923"/>
      <c r="F6" s="925"/>
      <c r="G6" s="927"/>
      <c r="H6" s="921"/>
    </row>
    <row r="7" spans="1:8" s="56" customFormat="1" ht="18.75" customHeight="1">
      <c r="A7" s="1053">
        <v>2008</v>
      </c>
      <c r="B7" s="1051" t="s">
        <v>29</v>
      </c>
      <c r="C7" s="1052"/>
      <c r="D7" s="146">
        <v>18320</v>
      </c>
      <c r="E7" s="63">
        <v>36</v>
      </c>
      <c r="F7" s="148">
        <v>3549</v>
      </c>
      <c r="G7" s="158">
        <v>2709</v>
      </c>
      <c r="H7" s="149">
        <f aca="true" t="shared" si="0" ref="H7:H22">+E7+F7+G7</f>
        <v>6294</v>
      </c>
    </row>
    <row r="8" spans="1:8" s="56" customFormat="1" ht="18.75" customHeight="1">
      <c r="A8" s="1054"/>
      <c r="B8" s="984" t="s">
        <v>30</v>
      </c>
      <c r="C8" s="1043"/>
      <c r="D8" s="150">
        <v>18297</v>
      </c>
      <c r="E8" s="21">
        <v>36</v>
      </c>
      <c r="F8" s="145">
        <v>3545</v>
      </c>
      <c r="G8" s="159">
        <v>2733</v>
      </c>
      <c r="H8" s="152">
        <f t="shared" si="0"/>
        <v>6314</v>
      </c>
    </row>
    <row r="9" spans="1:8" s="56" customFormat="1" ht="18.75" customHeight="1">
      <c r="A9" s="1054"/>
      <c r="B9" s="1012" t="s">
        <v>31</v>
      </c>
      <c r="C9" s="1013"/>
      <c r="D9" s="150">
        <v>18326</v>
      </c>
      <c r="E9" s="21">
        <v>35</v>
      </c>
      <c r="F9" s="145">
        <v>3626</v>
      </c>
      <c r="G9" s="159">
        <v>2737</v>
      </c>
      <c r="H9" s="152">
        <f t="shared" si="0"/>
        <v>6398</v>
      </c>
    </row>
    <row r="10" spans="1:8" s="56" customFormat="1" ht="18.75" customHeight="1">
      <c r="A10" s="1054"/>
      <c r="B10" s="984" t="s">
        <v>32</v>
      </c>
      <c r="C10" s="1043"/>
      <c r="D10" s="150">
        <v>18264</v>
      </c>
      <c r="E10" s="21">
        <v>35</v>
      </c>
      <c r="F10" s="145">
        <v>3626</v>
      </c>
      <c r="G10" s="159">
        <v>2738</v>
      </c>
      <c r="H10" s="152">
        <f t="shared" si="0"/>
        <v>6399</v>
      </c>
    </row>
    <row r="11" spans="1:8" s="56" customFormat="1" ht="18.75" customHeight="1">
      <c r="A11" s="1054"/>
      <c r="B11" s="1012" t="s">
        <v>43</v>
      </c>
      <c r="C11" s="1013"/>
      <c r="D11" s="157">
        <v>18311</v>
      </c>
      <c r="E11" s="86">
        <v>35</v>
      </c>
      <c r="F11" s="105">
        <v>3703</v>
      </c>
      <c r="G11" s="160">
        <v>2757</v>
      </c>
      <c r="H11" s="156">
        <f t="shared" si="0"/>
        <v>6495</v>
      </c>
    </row>
    <row r="12" spans="1:8" s="56" customFormat="1" ht="18.75" customHeight="1">
      <c r="A12" s="1054"/>
      <c r="B12" s="984" t="s">
        <v>49</v>
      </c>
      <c r="C12" s="1043"/>
      <c r="D12" s="157">
        <v>18223</v>
      </c>
      <c r="E12" s="86">
        <v>35</v>
      </c>
      <c r="F12" s="105">
        <v>3797</v>
      </c>
      <c r="G12" s="160">
        <v>2759</v>
      </c>
      <c r="H12" s="156">
        <f t="shared" si="0"/>
        <v>6591</v>
      </c>
    </row>
    <row r="13" spans="1:8" s="56" customFormat="1" ht="18.75" customHeight="1" thickBot="1">
      <c r="A13" s="1054"/>
      <c r="B13" s="1065" t="s">
        <v>201</v>
      </c>
      <c r="C13" s="1066"/>
      <c r="D13" s="232">
        <v>18246</v>
      </c>
      <c r="E13" s="233">
        <v>37</v>
      </c>
      <c r="F13" s="199">
        <v>3881</v>
      </c>
      <c r="G13" s="234">
        <v>2798</v>
      </c>
      <c r="H13" s="229">
        <f t="shared" si="0"/>
        <v>6716</v>
      </c>
    </row>
    <row r="14" spans="1:8" s="56" customFormat="1" ht="18.75" customHeight="1">
      <c r="A14" s="1058">
        <v>2009</v>
      </c>
      <c r="B14" s="1051" t="s">
        <v>165</v>
      </c>
      <c r="C14" s="1052"/>
      <c r="D14" s="313">
        <v>18476</v>
      </c>
      <c r="E14" s="84">
        <v>37</v>
      </c>
      <c r="F14" s="103">
        <v>3898</v>
      </c>
      <c r="G14" s="315">
        <v>2804</v>
      </c>
      <c r="H14" s="235">
        <f t="shared" si="0"/>
        <v>6739</v>
      </c>
    </row>
    <row r="15" spans="1:8" s="56" customFormat="1" ht="18.75" customHeight="1">
      <c r="A15" s="1059"/>
      <c r="B15" s="984" t="s">
        <v>166</v>
      </c>
      <c r="C15" s="1043"/>
      <c r="D15" s="157">
        <v>18499</v>
      </c>
      <c r="E15" s="86">
        <v>37</v>
      </c>
      <c r="F15" s="105">
        <v>3928</v>
      </c>
      <c r="G15" s="160">
        <v>2837</v>
      </c>
      <c r="H15" s="156">
        <f t="shared" si="0"/>
        <v>6802</v>
      </c>
    </row>
    <row r="16" spans="1:8" s="56" customFormat="1" ht="18.75" customHeight="1">
      <c r="A16" s="1059"/>
      <c r="B16" s="1012" t="s">
        <v>167</v>
      </c>
      <c r="C16" s="1013"/>
      <c r="D16" s="157">
        <v>18665</v>
      </c>
      <c r="E16" s="86">
        <v>39</v>
      </c>
      <c r="F16" s="105">
        <v>3927</v>
      </c>
      <c r="G16" s="160">
        <v>2868</v>
      </c>
      <c r="H16" s="156">
        <f t="shared" si="0"/>
        <v>6834</v>
      </c>
    </row>
    <row r="17" spans="1:8" s="56" customFormat="1" ht="18.75" customHeight="1">
      <c r="A17" s="1059"/>
      <c r="B17" s="1012" t="s">
        <v>168</v>
      </c>
      <c r="C17" s="1013"/>
      <c r="D17" s="157">
        <v>18702</v>
      </c>
      <c r="E17" s="86">
        <v>41</v>
      </c>
      <c r="F17" s="105">
        <v>4087</v>
      </c>
      <c r="G17" s="160">
        <v>2881</v>
      </c>
      <c r="H17" s="156">
        <f t="shared" si="0"/>
        <v>7009</v>
      </c>
    </row>
    <row r="18" spans="1:8" s="56" customFormat="1" ht="18.75" customHeight="1">
      <c r="A18" s="1059"/>
      <c r="B18" s="1012" t="s">
        <v>27</v>
      </c>
      <c r="C18" s="1013"/>
      <c r="D18" s="157">
        <v>18727</v>
      </c>
      <c r="E18" s="86">
        <v>42</v>
      </c>
      <c r="F18" s="105">
        <v>4200</v>
      </c>
      <c r="G18" s="160">
        <v>2908</v>
      </c>
      <c r="H18" s="156">
        <f t="shared" si="0"/>
        <v>7150</v>
      </c>
    </row>
    <row r="19" spans="1:8" s="56" customFormat="1" ht="18.75" customHeight="1">
      <c r="A19" s="1059"/>
      <c r="B19" s="1012" t="s">
        <v>29</v>
      </c>
      <c r="C19" s="1013"/>
      <c r="D19" s="157">
        <v>18708</v>
      </c>
      <c r="E19" s="86">
        <v>40</v>
      </c>
      <c r="F19" s="105">
        <v>4061</v>
      </c>
      <c r="G19" s="160">
        <v>2893</v>
      </c>
      <c r="H19" s="156">
        <f t="shared" si="0"/>
        <v>6994</v>
      </c>
    </row>
    <row r="20" spans="1:8" s="56" customFormat="1" ht="18.75" customHeight="1">
      <c r="A20" s="1059"/>
      <c r="B20" s="1012" t="s">
        <v>30</v>
      </c>
      <c r="C20" s="1013"/>
      <c r="D20" s="157">
        <v>15607</v>
      </c>
      <c r="E20" s="86">
        <v>40</v>
      </c>
      <c r="F20" s="105">
        <v>4061</v>
      </c>
      <c r="G20" s="160">
        <v>2884</v>
      </c>
      <c r="H20" s="156">
        <f t="shared" si="0"/>
        <v>6985</v>
      </c>
    </row>
    <row r="21" spans="1:8" s="56" customFormat="1" ht="18.75" customHeight="1">
      <c r="A21" s="1059"/>
      <c r="B21" s="1012" t="s">
        <v>31</v>
      </c>
      <c r="C21" s="1013"/>
      <c r="D21" s="157">
        <v>15654</v>
      </c>
      <c r="E21" s="86">
        <v>39</v>
      </c>
      <c r="F21" s="105">
        <v>4190</v>
      </c>
      <c r="G21" s="160">
        <v>2919</v>
      </c>
      <c r="H21" s="156">
        <f t="shared" si="0"/>
        <v>7148</v>
      </c>
    </row>
    <row r="22" spans="1:8" s="56" customFormat="1" ht="18.75" customHeight="1">
      <c r="A22" s="1059"/>
      <c r="B22" s="1012" t="s">
        <v>32</v>
      </c>
      <c r="C22" s="1013"/>
      <c r="D22" s="157">
        <v>15834</v>
      </c>
      <c r="E22" s="312">
        <v>41</v>
      </c>
      <c r="F22" s="311">
        <v>4255</v>
      </c>
      <c r="G22" s="160">
        <v>2933</v>
      </c>
      <c r="H22" s="156">
        <f t="shared" si="0"/>
        <v>7229</v>
      </c>
    </row>
    <row r="23" spans="1:8" s="56" customFormat="1" ht="18.75" customHeight="1">
      <c r="A23" s="1059"/>
      <c r="B23" s="1012" t="s">
        <v>43</v>
      </c>
      <c r="C23" s="1013"/>
      <c r="D23" s="157">
        <v>15818</v>
      </c>
      <c r="E23" s="316">
        <v>41</v>
      </c>
      <c r="F23" s="314">
        <v>4385</v>
      </c>
      <c r="G23" s="160">
        <v>2933</v>
      </c>
      <c r="H23" s="156">
        <f aca="true" t="shared" si="1" ref="H23:H85">+E23+F23+G23</f>
        <v>7359</v>
      </c>
    </row>
    <row r="24" spans="1:8" s="56" customFormat="1" ht="18.75" customHeight="1">
      <c r="A24" s="1059"/>
      <c r="B24" s="1012" t="s">
        <v>49</v>
      </c>
      <c r="C24" s="1013"/>
      <c r="D24" s="157">
        <v>15862</v>
      </c>
      <c r="E24" s="387">
        <v>41</v>
      </c>
      <c r="F24" s="386">
        <v>4281</v>
      </c>
      <c r="G24" s="160">
        <v>2951</v>
      </c>
      <c r="H24" s="156">
        <f t="shared" si="1"/>
        <v>7273</v>
      </c>
    </row>
    <row r="25" spans="1:8" s="56" customFormat="1" ht="18.75" customHeight="1" thickBot="1">
      <c r="A25" s="1060"/>
      <c r="B25" s="1065" t="s">
        <v>201</v>
      </c>
      <c r="C25" s="1066"/>
      <c r="D25" s="410">
        <v>15350</v>
      </c>
      <c r="E25" s="411">
        <v>42</v>
      </c>
      <c r="F25" s="412">
        <v>4298</v>
      </c>
      <c r="G25" s="413">
        <v>2966</v>
      </c>
      <c r="H25" s="229">
        <f t="shared" si="1"/>
        <v>7306</v>
      </c>
    </row>
    <row r="26" spans="1:8" s="56" customFormat="1" ht="18.75" customHeight="1">
      <c r="A26" s="1058">
        <v>2010</v>
      </c>
      <c r="B26" s="1051" t="s">
        <v>165</v>
      </c>
      <c r="C26" s="1052"/>
      <c r="D26" s="313">
        <v>15478</v>
      </c>
      <c r="E26" s="84">
        <v>41</v>
      </c>
      <c r="F26" s="103">
        <v>4287</v>
      </c>
      <c r="G26" s="315">
        <v>2974</v>
      </c>
      <c r="H26" s="235">
        <f t="shared" si="1"/>
        <v>7302</v>
      </c>
    </row>
    <row r="27" spans="1:8" s="56" customFormat="1" ht="18.75" customHeight="1">
      <c r="A27" s="1059"/>
      <c r="B27" s="984" t="s">
        <v>166</v>
      </c>
      <c r="C27" s="1043"/>
      <c r="D27" s="157">
        <v>15626</v>
      </c>
      <c r="E27" s="86">
        <v>44</v>
      </c>
      <c r="F27" s="105">
        <v>4306</v>
      </c>
      <c r="G27" s="160">
        <v>2969</v>
      </c>
      <c r="H27" s="156">
        <f t="shared" si="1"/>
        <v>7319</v>
      </c>
    </row>
    <row r="28" spans="1:8" s="56" customFormat="1" ht="18.75" customHeight="1">
      <c r="A28" s="1059"/>
      <c r="B28" s="1012" t="s">
        <v>167</v>
      </c>
      <c r="C28" s="1013"/>
      <c r="D28" s="157">
        <v>15675</v>
      </c>
      <c r="E28" s="86">
        <v>45</v>
      </c>
      <c r="F28" s="105">
        <v>4326</v>
      </c>
      <c r="G28" s="160">
        <v>2968</v>
      </c>
      <c r="H28" s="156">
        <f t="shared" si="1"/>
        <v>7339</v>
      </c>
    </row>
    <row r="29" spans="1:8" s="56" customFormat="1" ht="18.75" customHeight="1">
      <c r="A29" s="1059"/>
      <c r="B29" s="1012" t="s">
        <v>168</v>
      </c>
      <c r="C29" s="1013"/>
      <c r="D29" s="157">
        <v>15685</v>
      </c>
      <c r="E29" s="86">
        <v>45</v>
      </c>
      <c r="F29" s="105">
        <v>4345</v>
      </c>
      <c r="G29" s="160">
        <v>3004</v>
      </c>
      <c r="H29" s="156">
        <f t="shared" si="1"/>
        <v>7394</v>
      </c>
    </row>
    <row r="30" spans="1:8" s="56" customFormat="1" ht="18.75" customHeight="1">
      <c r="A30" s="1059"/>
      <c r="B30" s="1012" t="s">
        <v>27</v>
      </c>
      <c r="C30" s="1013"/>
      <c r="D30" s="157">
        <v>15705</v>
      </c>
      <c r="E30" s="86">
        <v>45</v>
      </c>
      <c r="F30" s="105">
        <v>4348</v>
      </c>
      <c r="G30" s="160">
        <v>3015</v>
      </c>
      <c r="H30" s="156">
        <f t="shared" si="1"/>
        <v>7408</v>
      </c>
    </row>
    <row r="31" spans="1:8" s="56" customFormat="1" ht="18.75" customHeight="1">
      <c r="A31" s="1059"/>
      <c r="B31" s="1012" t="s">
        <v>29</v>
      </c>
      <c r="C31" s="1013"/>
      <c r="D31" s="157">
        <v>15714</v>
      </c>
      <c r="E31" s="86">
        <v>46</v>
      </c>
      <c r="F31" s="105">
        <v>4366</v>
      </c>
      <c r="G31" s="160">
        <v>3029</v>
      </c>
      <c r="H31" s="156">
        <f t="shared" si="1"/>
        <v>7441</v>
      </c>
    </row>
    <row r="32" spans="1:8" s="56" customFormat="1" ht="18.75" customHeight="1">
      <c r="A32" s="1059"/>
      <c r="B32" s="1012" t="s">
        <v>30</v>
      </c>
      <c r="C32" s="1013"/>
      <c r="D32" s="157">
        <v>15886</v>
      </c>
      <c r="E32" s="86">
        <v>47</v>
      </c>
      <c r="F32" s="105">
        <v>4364</v>
      </c>
      <c r="G32" s="160">
        <v>3044</v>
      </c>
      <c r="H32" s="156">
        <f t="shared" si="1"/>
        <v>7455</v>
      </c>
    </row>
    <row r="33" spans="1:8" s="56" customFormat="1" ht="18.75" customHeight="1">
      <c r="A33" s="1059"/>
      <c r="B33" s="1012" t="s">
        <v>31</v>
      </c>
      <c r="C33" s="1013"/>
      <c r="D33" s="157">
        <v>15972</v>
      </c>
      <c r="E33" s="86">
        <v>50</v>
      </c>
      <c r="F33" s="105">
        <v>4407</v>
      </c>
      <c r="G33" s="160">
        <v>3248</v>
      </c>
      <c r="H33" s="156">
        <f t="shared" si="1"/>
        <v>7705</v>
      </c>
    </row>
    <row r="34" spans="1:8" s="56" customFormat="1" ht="18.75" customHeight="1">
      <c r="A34" s="1059"/>
      <c r="B34" s="1012" t="s">
        <v>32</v>
      </c>
      <c r="C34" s="1013"/>
      <c r="D34" s="157">
        <v>16095</v>
      </c>
      <c r="E34" s="312">
        <v>47</v>
      </c>
      <c r="F34" s="311">
        <v>4382</v>
      </c>
      <c r="G34" s="160">
        <v>3072</v>
      </c>
      <c r="H34" s="156">
        <f t="shared" si="1"/>
        <v>7501</v>
      </c>
    </row>
    <row r="35" spans="1:8" s="56" customFormat="1" ht="18.75" customHeight="1">
      <c r="A35" s="1059"/>
      <c r="B35" s="1012" t="s">
        <v>43</v>
      </c>
      <c r="C35" s="1013"/>
      <c r="D35" s="157">
        <v>16185</v>
      </c>
      <c r="E35" s="316">
        <v>47</v>
      </c>
      <c r="F35" s="314">
        <v>4394</v>
      </c>
      <c r="G35" s="160">
        <v>3098</v>
      </c>
      <c r="H35" s="156">
        <f t="shared" si="1"/>
        <v>7539</v>
      </c>
    </row>
    <row r="36" spans="1:11" s="56" customFormat="1" ht="18.75" customHeight="1">
      <c r="A36" s="1059"/>
      <c r="B36" s="1012" t="s">
        <v>49</v>
      </c>
      <c r="C36" s="1013"/>
      <c r="D36" s="157">
        <v>16260.633378334376</v>
      </c>
      <c r="E36" s="387">
        <v>47</v>
      </c>
      <c r="F36" s="386">
        <v>4387</v>
      </c>
      <c r="G36" s="160">
        <v>3101</v>
      </c>
      <c r="H36" s="156">
        <f t="shared" si="1"/>
        <v>7535</v>
      </c>
      <c r="I36" s="51"/>
      <c r="J36" s="51"/>
      <c r="K36" s="45"/>
    </row>
    <row r="37" spans="1:11" s="56" customFormat="1" ht="18.75" customHeight="1" thickBot="1">
      <c r="A37" s="1060"/>
      <c r="B37" s="1065" t="s">
        <v>201</v>
      </c>
      <c r="C37" s="1066"/>
      <c r="D37" s="410">
        <v>16365.2064</v>
      </c>
      <c r="E37" s="411">
        <v>47</v>
      </c>
      <c r="F37" s="412">
        <v>4380</v>
      </c>
      <c r="G37" s="413">
        <v>3116</v>
      </c>
      <c r="H37" s="229">
        <f t="shared" si="1"/>
        <v>7543</v>
      </c>
      <c r="I37" s="51"/>
      <c r="J37" s="51"/>
      <c r="K37" s="45"/>
    </row>
    <row r="38" spans="1:11" s="56" customFormat="1" ht="18.75" customHeight="1">
      <c r="A38" s="1058">
        <v>2011</v>
      </c>
      <c r="B38" s="1051" t="s">
        <v>165</v>
      </c>
      <c r="C38" s="1052"/>
      <c r="D38" s="313">
        <v>16513.945209447655</v>
      </c>
      <c r="E38" s="84">
        <v>48</v>
      </c>
      <c r="F38" s="103">
        <v>4378</v>
      </c>
      <c r="G38" s="315">
        <v>3120</v>
      </c>
      <c r="H38" s="235">
        <f t="shared" si="1"/>
        <v>7546</v>
      </c>
      <c r="I38" s="469"/>
      <c r="J38" s="469"/>
      <c r="K38" s="469"/>
    </row>
    <row r="39" spans="1:11" s="56" customFormat="1" ht="18.75" customHeight="1">
      <c r="A39" s="1059"/>
      <c r="B39" s="984" t="s">
        <v>166</v>
      </c>
      <c r="C39" s="1043"/>
      <c r="D39" s="157">
        <v>16899.19386</v>
      </c>
      <c r="E39" s="86">
        <v>48</v>
      </c>
      <c r="F39" s="105">
        <v>4378</v>
      </c>
      <c r="G39" s="160">
        <v>3116</v>
      </c>
      <c r="H39" s="156">
        <f t="shared" si="1"/>
        <v>7542</v>
      </c>
      <c r="I39" s="469"/>
      <c r="J39" s="469"/>
      <c r="K39" s="469"/>
    </row>
    <row r="40" spans="1:11" s="56" customFormat="1" ht="18.75" customHeight="1">
      <c r="A40" s="1059"/>
      <c r="B40" s="1012" t="s">
        <v>167</v>
      </c>
      <c r="C40" s="1013"/>
      <c r="D40" s="157">
        <v>16974.32274</v>
      </c>
      <c r="E40" s="86">
        <v>50</v>
      </c>
      <c r="F40" s="105">
        <v>4410</v>
      </c>
      <c r="G40" s="160">
        <v>3182</v>
      </c>
      <c r="H40" s="156">
        <f t="shared" si="1"/>
        <v>7642</v>
      </c>
      <c r="I40" s="469"/>
      <c r="J40" s="469"/>
      <c r="K40" s="469"/>
    </row>
    <row r="41" spans="1:11" s="56" customFormat="1" ht="18.75" customHeight="1">
      <c r="A41" s="1059"/>
      <c r="B41" s="1012" t="s">
        <v>168</v>
      </c>
      <c r="C41" s="1013"/>
      <c r="D41" s="157">
        <v>17051.858640293438</v>
      </c>
      <c r="E41" s="86">
        <v>50</v>
      </c>
      <c r="F41" s="105">
        <v>4479</v>
      </c>
      <c r="G41" s="160">
        <v>3211</v>
      </c>
      <c r="H41" s="156">
        <f t="shared" si="1"/>
        <v>7740</v>
      </c>
      <c r="I41" s="469"/>
      <c r="J41" s="469"/>
      <c r="K41" s="469"/>
    </row>
    <row r="42" spans="1:11" s="56" customFormat="1" ht="18.75" customHeight="1">
      <c r="A42" s="1059"/>
      <c r="B42" s="1012" t="s">
        <v>27</v>
      </c>
      <c r="C42" s="1013"/>
      <c r="D42" s="157">
        <v>17392.034593492397</v>
      </c>
      <c r="E42" s="86">
        <v>53</v>
      </c>
      <c r="F42" s="105">
        <v>4606</v>
      </c>
      <c r="G42" s="160">
        <v>3232</v>
      </c>
      <c r="H42" s="156">
        <f t="shared" si="1"/>
        <v>7891</v>
      </c>
      <c r="I42" s="469"/>
      <c r="J42" s="469"/>
      <c r="K42" s="469"/>
    </row>
    <row r="43" spans="1:11" s="56" customFormat="1" ht="18.75" customHeight="1">
      <c r="A43" s="1059"/>
      <c r="B43" s="1012" t="s">
        <v>29</v>
      </c>
      <c r="C43" s="1013"/>
      <c r="D43" s="157">
        <v>17056.32486750907</v>
      </c>
      <c r="E43" s="86">
        <v>53</v>
      </c>
      <c r="F43" s="105">
        <v>4637</v>
      </c>
      <c r="G43" s="160">
        <v>3260</v>
      </c>
      <c r="H43" s="156">
        <f t="shared" si="1"/>
        <v>7950</v>
      </c>
      <c r="I43" s="469"/>
      <c r="J43" s="469"/>
      <c r="K43" s="469"/>
    </row>
    <row r="44" spans="1:11" s="56" customFormat="1" ht="18.75" customHeight="1">
      <c r="A44" s="1059"/>
      <c r="B44" s="1012" t="s">
        <v>30</v>
      </c>
      <c r="C44" s="1013"/>
      <c r="D44" s="157">
        <v>16772</v>
      </c>
      <c r="E44" s="86">
        <v>53</v>
      </c>
      <c r="F44" s="105">
        <v>4808</v>
      </c>
      <c r="G44" s="160">
        <v>3303</v>
      </c>
      <c r="H44" s="156">
        <f t="shared" si="1"/>
        <v>8164</v>
      </c>
      <c r="I44" s="469"/>
      <c r="J44" s="469"/>
      <c r="K44" s="469"/>
    </row>
    <row r="45" spans="1:11" s="56" customFormat="1" ht="18.75" customHeight="1">
      <c r="A45" s="1059"/>
      <c r="B45" s="1012" t="s">
        <v>31</v>
      </c>
      <c r="C45" s="1013"/>
      <c r="D45" s="157">
        <v>16552</v>
      </c>
      <c r="E45" s="86">
        <v>54</v>
      </c>
      <c r="F45" s="105">
        <v>4907</v>
      </c>
      <c r="G45" s="160">
        <v>3351</v>
      </c>
      <c r="H45" s="156">
        <f t="shared" si="1"/>
        <v>8312</v>
      </c>
      <c r="I45" s="469"/>
      <c r="J45" s="469"/>
      <c r="K45" s="469"/>
    </row>
    <row r="46" spans="1:11" s="56" customFormat="1" ht="18.75" customHeight="1">
      <c r="A46" s="1059"/>
      <c r="B46" s="1012" t="s">
        <v>32</v>
      </c>
      <c r="C46" s="1013"/>
      <c r="D46" s="157">
        <v>16635</v>
      </c>
      <c r="E46" s="312">
        <v>55</v>
      </c>
      <c r="F46" s="311">
        <v>5150</v>
      </c>
      <c r="G46" s="160">
        <v>3339</v>
      </c>
      <c r="H46" s="156">
        <f t="shared" si="1"/>
        <v>8544</v>
      </c>
      <c r="I46" s="469"/>
      <c r="J46" s="469"/>
      <c r="K46" s="469"/>
    </row>
    <row r="47" spans="1:11" s="56" customFormat="1" ht="18.75" customHeight="1">
      <c r="A47" s="1059"/>
      <c r="B47" s="1012" t="s">
        <v>43</v>
      </c>
      <c r="C47" s="1013"/>
      <c r="D47" s="157">
        <v>16662</v>
      </c>
      <c r="E47" s="316">
        <v>57</v>
      </c>
      <c r="F47" s="314">
        <v>5218</v>
      </c>
      <c r="G47" s="160">
        <v>3417</v>
      </c>
      <c r="H47" s="156">
        <f t="shared" si="1"/>
        <v>8692</v>
      </c>
      <c r="I47" s="469"/>
      <c r="J47" s="469"/>
      <c r="K47" s="469"/>
    </row>
    <row r="48" spans="1:11" s="56" customFormat="1" ht="18.75" customHeight="1">
      <c r="A48" s="1059"/>
      <c r="B48" s="1012" t="s">
        <v>49</v>
      </c>
      <c r="C48" s="1013"/>
      <c r="D48" s="157">
        <v>16729</v>
      </c>
      <c r="E48" s="387">
        <v>57</v>
      </c>
      <c r="F48" s="386">
        <v>5234</v>
      </c>
      <c r="G48" s="160">
        <v>3483</v>
      </c>
      <c r="H48" s="156">
        <f t="shared" si="1"/>
        <v>8774</v>
      </c>
      <c r="I48" s="469"/>
      <c r="J48" s="469"/>
      <c r="K48" s="469"/>
    </row>
    <row r="49" spans="1:11" s="56" customFormat="1" ht="18.75" customHeight="1" thickBot="1">
      <c r="A49" s="1060"/>
      <c r="B49" s="1065" t="s">
        <v>201</v>
      </c>
      <c r="C49" s="1066"/>
      <c r="D49" s="410">
        <v>16646</v>
      </c>
      <c r="E49" s="411">
        <v>58</v>
      </c>
      <c r="F49" s="412">
        <v>5264</v>
      </c>
      <c r="G49" s="413">
        <v>3540</v>
      </c>
      <c r="H49" s="229">
        <f t="shared" si="1"/>
        <v>8862</v>
      </c>
      <c r="I49" s="469"/>
      <c r="J49" s="469"/>
      <c r="K49" s="469"/>
    </row>
    <row r="50" spans="1:11" s="56" customFormat="1" ht="18.75" customHeight="1">
      <c r="A50" s="1058">
        <v>2012</v>
      </c>
      <c r="B50" s="1051" t="s">
        <v>165</v>
      </c>
      <c r="C50" s="1052"/>
      <c r="D50" s="313">
        <v>16911</v>
      </c>
      <c r="E50" s="84">
        <v>60</v>
      </c>
      <c r="F50" s="103">
        <v>5290</v>
      </c>
      <c r="G50" s="315">
        <v>3561</v>
      </c>
      <c r="H50" s="235">
        <f t="shared" si="1"/>
        <v>8911</v>
      </c>
      <c r="I50" s="469"/>
      <c r="J50" s="469"/>
      <c r="K50" s="469"/>
    </row>
    <row r="51" spans="1:11" s="56" customFormat="1" ht="18.75" customHeight="1">
      <c r="A51" s="1059"/>
      <c r="B51" s="984" t="s">
        <v>166</v>
      </c>
      <c r="C51" s="1043"/>
      <c r="D51" s="157">
        <v>16899</v>
      </c>
      <c r="E51" s="86">
        <v>63</v>
      </c>
      <c r="F51" s="105">
        <v>5311</v>
      </c>
      <c r="G51" s="160">
        <v>3578</v>
      </c>
      <c r="H51" s="156">
        <f t="shared" si="1"/>
        <v>8952</v>
      </c>
      <c r="I51" s="469"/>
      <c r="J51" s="469"/>
      <c r="K51" s="469"/>
    </row>
    <row r="52" spans="1:11" s="56" customFormat="1" ht="18.75" customHeight="1">
      <c r="A52" s="1059"/>
      <c r="B52" s="1012" t="s">
        <v>167</v>
      </c>
      <c r="C52" s="1013"/>
      <c r="D52" s="157">
        <v>16846</v>
      </c>
      <c r="E52" s="86">
        <v>64</v>
      </c>
      <c r="F52" s="105">
        <v>5321</v>
      </c>
      <c r="G52" s="160">
        <v>3611</v>
      </c>
      <c r="H52" s="156">
        <f t="shared" si="1"/>
        <v>8996</v>
      </c>
      <c r="I52" s="469"/>
      <c r="J52" s="469"/>
      <c r="K52" s="469"/>
    </row>
    <row r="53" spans="1:11" s="56" customFormat="1" ht="18.75" customHeight="1">
      <c r="A53" s="1059"/>
      <c r="B53" s="1012" t="s">
        <v>168</v>
      </c>
      <c r="C53" s="1013"/>
      <c r="D53" s="157">
        <v>16699</v>
      </c>
      <c r="E53" s="86">
        <v>63</v>
      </c>
      <c r="F53" s="105">
        <v>5276</v>
      </c>
      <c r="G53" s="160">
        <v>3637</v>
      </c>
      <c r="H53" s="156">
        <f t="shared" si="1"/>
        <v>8976</v>
      </c>
      <c r="I53" s="469"/>
      <c r="J53" s="469"/>
      <c r="K53" s="469"/>
    </row>
    <row r="54" spans="1:11" s="56" customFormat="1" ht="18.75" customHeight="1">
      <c r="A54" s="1059"/>
      <c r="B54" s="1012" t="s">
        <v>27</v>
      </c>
      <c r="C54" s="1013"/>
      <c r="D54" s="157">
        <v>16429</v>
      </c>
      <c r="E54" s="86">
        <v>66</v>
      </c>
      <c r="F54" s="105">
        <v>5277</v>
      </c>
      <c r="G54" s="160">
        <v>3671</v>
      </c>
      <c r="H54" s="156">
        <f t="shared" si="1"/>
        <v>9014</v>
      </c>
      <c r="I54" s="469"/>
      <c r="J54" s="469"/>
      <c r="K54" s="469"/>
    </row>
    <row r="55" spans="1:11" s="56" customFormat="1" ht="18.75" customHeight="1">
      <c r="A55" s="1059"/>
      <c r="B55" s="1012" t="s">
        <v>29</v>
      </c>
      <c r="C55" s="1013"/>
      <c r="D55" s="157">
        <v>16355</v>
      </c>
      <c r="E55" s="86">
        <v>68</v>
      </c>
      <c r="F55" s="105">
        <v>5274</v>
      </c>
      <c r="G55" s="160">
        <v>3709</v>
      </c>
      <c r="H55" s="156">
        <f t="shared" si="1"/>
        <v>9051</v>
      </c>
      <c r="I55" s="469"/>
      <c r="J55" s="469"/>
      <c r="K55" s="469"/>
    </row>
    <row r="56" spans="1:11" s="56" customFormat="1" ht="18.75" customHeight="1">
      <c r="A56" s="1059"/>
      <c r="B56" s="1012" t="s">
        <v>30</v>
      </c>
      <c r="C56" s="1013"/>
      <c r="D56" s="157">
        <v>16347</v>
      </c>
      <c r="E56" s="86">
        <v>73</v>
      </c>
      <c r="F56" s="105">
        <v>5292</v>
      </c>
      <c r="G56" s="160">
        <v>3695</v>
      </c>
      <c r="H56" s="156">
        <f t="shared" si="1"/>
        <v>9060</v>
      </c>
      <c r="I56" s="469"/>
      <c r="J56" s="469"/>
      <c r="K56" s="469"/>
    </row>
    <row r="57" spans="1:11" s="56" customFormat="1" ht="18.75" customHeight="1">
      <c r="A57" s="1059"/>
      <c r="B57" s="1012" t="s">
        <v>31</v>
      </c>
      <c r="C57" s="1013"/>
      <c r="D57" s="157">
        <v>16244</v>
      </c>
      <c r="E57" s="86">
        <v>71</v>
      </c>
      <c r="F57" s="105">
        <v>5299</v>
      </c>
      <c r="G57" s="160">
        <v>3719</v>
      </c>
      <c r="H57" s="156">
        <f t="shared" si="1"/>
        <v>9089</v>
      </c>
      <c r="I57" s="469"/>
      <c r="J57" s="469"/>
      <c r="K57" s="469"/>
    </row>
    <row r="58" spans="1:11" s="56" customFormat="1" ht="18.75" customHeight="1">
      <c r="A58" s="1059"/>
      <c r="B58" s="1012" t="s">
        <v>32</v>
      </c>
      <c r="C58" s="1013"/>
      <c r="D58" s="157">
        <v>16208</v>
      </c>
      <c r="E58" s="312">
        <v>70</v>
      </c>
      <c r="F58" s="311">
        <v>5288</v>
      </c>
      <c r="G58" s="160">
        <v>1596</v>
      </c>
      <c r="H58" s="156">
        <f t="shared" si="1"/>
        <v>6954</v>
      </c>
      <c r="I58" s="469"/>
      <c r="J58" s="469"/>
      <c r="K58" s="469"/>
    </row>
    <row r="59" spans="1:11" s="56" customFormat="1" ht="18.75" customHeight="1">
      <c r="A59" s="1059"/>
      <c r="B59" s="1012" t="s">
        <v>43</v>
      </c>
      <c r="C59" s="1013"/>
      <c r="D59" s="157">
        <v>15803</v>
      </c>
      <c r="E59" s="316">
        <v>73</v>
      </c>
      <c r="F59" s="314">
        <v>5297</v>
      </c>
      <c r="G59" s="160">
        <v>3698</v>
      </c>
      <c r="H59" s="156">
        <f t="shared" si="1"/>
        <v>9068</v>
      </c>
      <c r="I59" s="469"/>
      <c r="J59" s="469"/>
      <c r="K59" s="469"/>
    </row>
    <row r="60" spans="1:11" s="56" customFormat="1" ht="18.75" customHeight="1">
      <c r="A60" s="1059"/>
      <c r="B60" s="1012" t="s">
        <v>49</v>
      </c>
      <c r="C60" s="1013"/>
      <c r="D60" s="157">
        <v>15615</v>
      </c>
      <c r="E60" s="387">
        <v>72</v>
      </c>
      <c r="F60" s="386">
        <v>5295</v>
      </c>
      <c r="G60" s="160">
        <v>3704</v>
      </c>
      <c r="H60" s="156">
        <f t="shared" si="1"/>
        <v>9071</v>
      </c>
      <c r="I60" s="469"/>
      <c r="J60" s="469"/>
      <c r="K60" s="469"/>
    </row>
    <row r="61" spans="1:11" s="56" customFormat="1" ht="18.75" customHeight="1" thickBot="1">
      <c r="A61" s="1060"/>
      <c r="B61" s="1065" t="s">
        <v>201</v>
      </c>
      <c r="C61" s="1066"/>
      <c r="D61" s="410">
        <v>15424</v>
      </c>
      <c r="E61" s="411">
        <v>68</v>
      </c>
      <c r="F61" s="412">
        <v>5273</v>
      </c>
      <c r="G61" s="413">
        <v>3793</v>
      </c>
      <c r="H61" s="229">
        <f t="shared" si="1"/>
        <v>9134</v>
      </c>
      <c r="I61" s="469"/>
      <c r="J61" s="469"/>
      <c r="K61" s="469"/>
    </row>
    <row r="62" spans="1:11" s="56" customFormat="1" ht="18.75" customHeight="1">
      <c r="A62" s="1058">
        <v>2013</v>
      </c>
      <c r="B62" s="1051" t="s">
        <v>165</v>
      </c>
      <c r="C62" s="1052"/>
      <c r="D62" s="313">
        <v>15340</v>
      </c>
      <c r="E62" s="84">
        <v>63</v>
      </c>
      <c r="F62" s="103">
        <v>5253</v>
      </c>
      <c r="G62" s="315">
        <v>3465</v>
      </c>
      <c r="H62" s="235">
        <f t="shared" si="1"/>
        <v>8781</v>
      </c>
      <c r="I62" s="469"/>
      <c r="J62" s="469"/>
      <c r="K62" s="469"/>
    </row>
    <row r="63" spans="1:11" s="56" customFormat="1" ht="18.75" customHeight="1">
      <c r="A63" s="1059"/>
      <c r="B63" s="984" t="s">
        <v>166</v>
      </c>
      <c r="C63" s="1043"/>
      <c r="D63" s="157">
        <v>15204</v>
      </c>
      <c r="E63" s="86">
        <v>63</v>
      </c>
      <c r="F63" s="105">
        <v>5247</v>
      </c>
      <c r="G63" s="160">
        <v>3480</v>
      </c>
      <c r="H63" s="156">
        <f t="shared" si="1"/>
        <v>8790</v>
      </c>
      <c r="I63" s="469"/>
      <c r="J63" s="469"/>
      <c r="K63" s="469"/>
    </row>
    <row r="64" spans="1:11" s="56" customFormat="1" ht="18.75" customHeight="1">
      <c r="A64" s="1059"/>
      <c r="B64" s="1012" t="s">
        <v>167</v>
      </c>
      <c r="C64" s="1013"/>
      <c r="D64" s="157">
        <v>15082</v>
      </c>
      <c r="E64" s="86">
        <v>62</v>
      </c>
      <c r="F64" s="105">
        <v>5249</v>
      </c>
      <c r="G64" s="160">
        <v>3487</v>
      </c>
      <c r="H64" s="156">
        <f t="shared" si="1"/>
        <v>8798</v>
      </c>
      <c r="I64" s="469"/>
      <c r="J64" s="469"/>
      <c r="K64" s="469"/>
    </row>
    <row r="65" spans="1:11" s="56" customFormat="1" ht="18.75" customHeight="1">
      <c r="A65" s="1059"/>
      <c r="B65" s="1012" t="s">
        <v>168</v>
      </c>
      <c r="C65" s="1013"/>
      <c r="D65" s="157">
        <v>14994</v>
      </c>
      <c r="E65" s="86">
        <v>65</v>
      </c>
      <c r="F65" s="105">
        <v>5254</v>
      </c>
      <c r="G65" s="160">
        <v>3494</v>
      </c>
      <c r="H65" s="156">
        <f t="shared" si="1"/>
        <v>8813</v>
      </c>
      <c r="I65" s="469"/>
      <c r="J65" s="469"/>
      <c r="K65" s="469"/>
    </row>
    <row r="66" spans="1:11" s="56" customFormat="1" ht="18.75" customHeight="1">
      <c r="A66" s="1059"/>
      <c r="B66" s="1012" t="s">
        <v>27</v>
      </c>
      <c r="C66" s="1013"/>
      <c r="D66" s="157">
        <v>14891</v>
      </c>
      <c r="E66" s="86">
        <v>67</v>
      </c>
      <c r="F66" s="105">
        <v>5252</v>
      </c>
      <c r="G66" s="160">
        <v>3505</v>
      </c>
      <c r="H66" s="156">
        <f t="shared" si="1"/>
        <v>8824</v>
      </c>
      <c r="I66" s="469"/>
      <c r="J66" s="469"/>
      <c r="K66" s="469"/>
    </row>
    <row r="67" spans="1:11" s="56" customFormat="1" ht="18.75" customHeight="1">
      <c r="A67" s="1059"/>
      <c r="B67" s="1012" t="s">
        <v>29</v>
      </c>
      <c r="C67" s="1013"/>
      <c r="D67" s="157">
        <v>14745</v>
      </c>
      <c r="E67" s="86">
        <v>69</v>
      </c>
      <c r="F67" s="105">
        <v>5257</v>
      </c>
      <c r="G67" s="160">
        <v>3525</v>
      </c>
      <c r="H67" s="156">
        <f t="shared" si="1"/>
        <v>8851</v>
      </c>
      <c r="I67" s="469"/>
      <c r="J67" s="469"/>
      <c r="K67" s="469"/>
    </row>
    <row r="68" spans="1:11" s="56" customFormat="1" ht="18.75" customHeight="1">
      <c r="A68" s="1059"/>
      <c r="B68" s="1012" t="s">
        <v>30</v>
      </c>
      <c r="C68" s="1013"/>
      <c r="D68" s="157">
        <v>14606</v>
      </c>
      <c r="E68" s="86">
        <v>70</v>
      </c>
      <c r="F68" s="105">
        <v>5286</v>
      </c>
      <c r="G68" s="160">
        <v>3563</v>
      </c>
      <c r="H68" s="156">
        <f t="shared" si="1"/>
        <v>8919</v>
      </c>
      <c r="I68" s="469"/>
      <c r="J68" s="469"/>
      <c r="K68" s="469"/>
    </row>
    <row r="69" spans="1:11" s="56" customFormat="1" ht="18.75" customHeight="1">
      <c r="A69" s="1059"/>
      <c r="B69" s="1012" t="s">
        <v>31</v>
      </c>
      <c r="C69" s="1013"/>
      <c r="D69" s="157">
        <v>14323</v>
      </c>
      <c r="E69" s="86">
        <v>71</v>
      </c>
      <c r="F69" s="105">
        <v>5279</v>
      </c>
      <c r="G69" s="160">
        <v>3555</v>
      </c>
      <c r="H69" s="156">
        <f t="shared" si="1"/>
        <v>8905</v>
      </c>
      <c r="I69" s="469"/>
      <c r="J69" s="469"/>
      <c r="K69" s="469"/>
    </row>
    <row r="70" spans="1:11" s="56" customFormat="1" ht="18.75" customHeight="1">
      <c r="A70" s="1059"/>
      <c r="B70" s="1012" t="s">
        <v>32</v>
      </c>
      <c r="C70" s="1013"/>
      <c r="D70" s="157">
        <v>14151</v>
      </c>
      <c r="E70" s="312">
        <v>71</v>
      </c>
      <c r="F70" s="311">
        <v>5271</v>
      </c>
      <c r="G70" s="160">
        <v>3548</v>
      </c>
      <c r="H70" s="156">
        <f t="shared" si="1"/>
        <v>8890</v>
      </c>
      <c r="I70" s="469"/>
      <c r="J70" s="469"/>
      <c r="K70" s="469"/>
    </row>
    <row r="71" spans="1:11" s="56" customFormat="1" ht="18.75" customHeight="1">
      <c r="A71" s="1059"/>
      <c r="B71" s="1012" t="s">
        <v>43</v>
      </c>
      <c r="C71" s="1013"/>
      <c r="D71" s="157">
        <v>14005</v>
      </c>
      <c r="E71" s="316">
        <v>69</v>
      </c>
      <c r="F71" s="314">
        <v>5267</v>
      </c>
      <c r="G71" s="160">
        <v>3522</v>
      </c>
      <c r="H71" s="156">
        <f t="shared" si="1"/>
        <v>8858</v>
      </c>
      <c r="I71" s="469"/>
      <c r="J71" s="469"/>
      <c r="K71" s="469"/>
    </row>
    <row r="72" spans="1:11" s="56" customFormat="1" ht="18.75" customHeight="1">
      <c r="A72" s="1059"/>
      <c r="B72" s="1012" t="s">
        <v>49</v>
      </c>
      <c r="C72" s="1013"/>
      <c r="D72" s="157">
        <v>13720</v>
      </c>
      <c r="E72" s="387">
        <v>69</v>
      </c>
      <c r="F72" s="386">
        <v>5274</v>
      </c>
      <c r="G72" s="160">
        <v>3528</v>
      </c>
      <c r="H72" s="156">
        <f t="shared" si="1"/>
        <v>8871</v>
      </c>
      <c r="I72" s="469"/>
      <c r="J72" s="469"/>
      <c r="K72" s="469"/>
    </row>
    <row r="73" spans="1:11" s="56" customFormat="1" ht="18.75" customHeight="1" thickBot="1">
      <c r="A73" s="1060"/>
      <c r="B73" s="1065" t="s">
        <v>201</v>
      </c>
      <c r="C73" s="1066"/>
      <c r="D73" s="410">
        <v>13510</v>
      </c>
      <c r="E73" s="411">
        <v>69</v>
      </c>
      <c r="F73" s="412">
        <v>5287</v>
      </c>
      <c r="G73" s="413">
        <v>3567</v>
      </c>
      <c r="H73" s="229">
        <f t="shared" si="1"/>
        <v>8923</v>
      </c>
      <c r="I73" s="469"/>
      <c r="J73" s="469"/>
      <c r="K73" s="469"/>
    </row>
    <row r="74" spans="1:11" s="56" customFormat="1" ht="18.75" customHeight="1">
      <c r="A74" s="1058">
        <v>2014</v>
      </c>
      <c r="B74" s="1051" t="s">
        <v>165</v>
      </c>
      <c r="C74" s="1052"/>
      <c r="D74" s="313">
        <v>12828</v>
      </c>
      <c r="E74" s="84">
        <v>67</v>
      </c>
      <c r="F74" s="103">
        <v>5275</v>
      </c>
      <c r="G74" s="315">
        <v>3544</v>
      </c>
      <c r="H74" s="235">
        <f t="shared" si="1"/>
        <v>8886</v>
      </c>
      <c r="I74" s="469"/>
      <c r="J74" s="469"/>
      <c r="K74" s="469"/>
    </row>
    <row r="75" spans="1:11" s="56" customFormat="1" ht="18.75" customHeight="1">
      <c r="A75" s="1059"/>
      <c r="B75" s="984" t="s">
        <v>166</v>
      </c>
      <c r="C75" s="1043"/>
      <c r="D75" s="157">
        <v>13572</v>
      </c>
      <c r="E75" s="86">
        <v>68</v>
      </c>
      <c r="F75" s="105">
        <v>5298</v>
      </c>
      <c r="G75" s="160">
        <v>3570</v>
      </c>
      <c r="H75" s="156">
        <f t="shared" si="1"/>
        <v>8936</v>
      </c>
      <c r="I75" s="469"/>
      <c r="J75" s="469"/>
      <c r="K75" s="469"/>
    </row>
    <row r="76" spans="1:11" s="56" customFormat="1" ht="18.75" customHeight="1">
      <c r="A76" s="1059"/>
      <c r="B76" s="1012" t="s">
        <v>167</v>
      </c>
      <c r="C76" s="1013"/>
      <c r="D76" s="157">
        <v>14092</v>
      </c>
      <c r="E76" s="86">
        <v>68</v>
      </c>
      <c r="F76" s="105">
        <v>5275</v>
      </c>
      <c r="G76" s="160">
        <v>3554</v>
      </c>
      <c r="H76" s="156">
        <f t="shared" si="1"/>
        <v>8897</v>
      </c>
      <c r="I76" s="469"/>
      <c r="J76" s="469"/>
      <c r="K76" s="469"/>
    </row>
    <row r="77" spans="1:11" s="56" customFormat="1" ht="18.75" customHeight="1">
      <c r="A77" s="1059"/>
      <c r="B77" s="1012" t="s">
        <v>168</v>
      </c>
      <c r="C77" s="1013"/>
      <c r="D77" s="157">
        <v>13644</v>
      </c>
      <c r="E77" s="86">
        <v>70</v>
      </c>
      <c r="F77" s="105">
        <v>5287</v>
      </c>
      <c r="G77" s="160">
        <v>3548</v>
      </c>
      <c r="H77" s="156">
        <f t="shared" si="1"/>
        <v>8905</v>
      </c>
      <c r="I77" s="469"/>
      <c r="J77" s="469"/>
      <c r="K77" s="469"/>
    </row>
    <row r="78" spans="1:11" s="56" customFormat="1" ht="18.75" customHeight="1">
      <c r="A78" s="1059"/>
      <c r="B78" s="1012" t="s">
        <v>27</v>
      </c>
      <c r="C78" s="1013"/>
      <c r="D78" s="157">
        <v>13610</v>
      </c>
      <c r="E78" s="86">
        <v>68</v>
      </c>
      <c r="F78" s="105">
        <v>5275</v>
      </c>
      <c r="G78" s="160">
        <v>3599</v>
      </c>
      <c r="H78" s="156">
        <f t="shared" si="1"/>
        <v>8942</v>
      </c>
      <c r="I78" s="469"/>
      <c r="J78" s="469"/>
      <c r="K78" s="469"/>
    </row>
    <row r="79" spans="1:11" s="56" customFormat="1" ht="18.75" customHeight="1">
      <c r="A79" s="1059"/>
      <c r="B79" s="1012" t="s">
        <v>29</v>
      </c>
      <c r="C79" s="1013"/>
      <c r="D79" s="157">
        <v>13611</v>
      </c>
      <c r="E79" s="86">
        <v>69</v>
      </c>
      <c r="F79" s="105">
        <v>5275</v>
      </c>
      <c r="G79" s="160">
        <v>3583</v>
      </c>
      <c r="H79" s="156">
        <f t="shared" si="1"/>
        <v>8927</v>
      </c>
      <c r="I79" s="469"/>
      <c r="J79" s="469"/>
      <c r="K79" s="469"/>
    </row>
    <row r="80" spans="1:11" s="56" customFormat="1" ht="18.75" customHeight="1">
      <c r="A80" s="1059"/>
      <c r="B80" s="1012" t="s">
        <v>30</v>
      </c>
      <c r="C80" s="1013"/>
      <c r="D80" s="157">
        <v>13826</v>
      </c>
      <c r="E80" s="86">
        <v>70</v>
      </c>
      <c r="F80" s="105">
        <v>5275</v>
      </c>
      <c r="G80" s="160">
        <v>3558</v>
      </c>
      <c r="H80" s="156">
        <f t="shared" si="1"/>
        <v>8903</v>
      </c>
      <c r="I80" s="469"/>
      <c r="J80" s="469"/>
      <c r="K80" s="469"/>
    </row>
    <row r="81" spans="1:11" s="56" customFormat="1" ht="18.75" customHeight="1">
      <c r="A81" s="1059"/>
      <c r="B81" s="1012" t="s">
        <v>31</v>
      </c>
      <c r="C81" s="1013"/>
      <c r="D81" s="157">
        <v>13740</v>
      </c>
      <c r="E81" s="86">
        <v>69</v>
      </c>
      <c r="F81" s="105">
        <v>5270</v>
      </c>
      <c r="G81" s="160">
        <v>3566</v>
      </c>
      <c r="H81" s="156">
        <f t="shared" si="1"/>
        <v>8905</v>
      </c>
      <c r="I81" s="469"/>
      <c r="J81" s="469"/>
      <c r="K81" s="469"/>
    </row>
    <row r="82" spans="1:11" s="56" customFormat="1" ht="18.75" customHeight="1">
      <c r="A82" s="1059"/>
      <c r="B82" s="1012" t="s">
        <v>32</v>
      </c>
      <c r="C82" s="1013"/>
      <c r="D82" s="157">
        <v>13695</v>
      </c>
      <c r="E82" s="312">
        <v>71</v>
      </c>
      <c r="F82" s="311">
        <v>5264</v>
      </c>
      <c r="G82" s="160">
        <v>3570</v>
      </c>
      <c r="H82" s="156">
        <f t="shared" si="1"/>
        <v>8905</v>
      </c>
      <c r="I82" s="469"/>
      <c r="J82" s="469"/>
      <c r="K82" s="469"/>
    </row>
    <row r="83" spans="1:11" s="56" customFormat="1" ht="18.75" customHeight="1">
      <c r="A83" s="1059"/>
      <c r="B83" s="1012" t="s">
        <v>43</v>
      </c>
      <c r="C83" s="1013"/>
      <c r="D83" s="157">
        <v>13745</v>
      </c>
      <c r="E83" s="316">
        <v>71</v>
      </c>
      <c r="F83" s="314">
        <v>5257</v>
      </c>
      <c r="G83" s="160">
        <v>3583</v>
      </c>
      <c r="H83" s="156">
        <f t="shared" si="1"/>
        <v>8911</v>
      </c>
      <c r="I83" s="469"/>
      <c r="J83" s="469"/>
      <c r="K83" s="469"/>
    </row>
    <row r="84" spans="1:11" s="56" customFormat="1" ht="18.75" customHeight="1">
      <c r="A84" s="1059"/>
      <c r="B84" s="1012" t="s">
        <v>49</v>
      </c>
      <c r="C84" s="1013"/>
      <c r="D84" s="157">
        <v>12901</v>
      </c>
      <c r="E84" s="387">
        <v>69</v>
      </c>
      <c r="F84" s="386">
        <v>5254</v>
      </c>
      <c r="G84" s="160">
        <v>3582</v>
      </c>
      <c r="H84" s="156">
        <f t="shared" si="1"/>
        <v>8905</v>
      </c>
      <c r="I84" s="469"/>
      <c r="J84" s="469"/>
      <c r="K84" s="469"/>
    </row>
    <row r="85" spans="1:11" s="56" customFormat="1" ht="18.75" customHeight="1" thickBot="1">
      <c r="A85" s="1060"/>
      <c r="B85" s="1065" t="s">
        <v>201</v>
      </c>
      <c r="C85" s="1066"/>
      <c r="D85" s="410">
        <v>12766</v>
      </c>
      <c r="E85" s="411">
        <v>70</v>
      </c>
      <c r="F85" s="412">
        <v>5261</v>
      </c>
      <c r="G85" s="413">
        <v>3580</v>
      </c>
      <c r="H85" s="229">
        <f t="shared" si="1"/>
        <v>8911</v>
      </c>
      <c r="I85" s="469"/>
      <c r="J85" s="469"/>
      <c r="K85" s="469"/>
    </row>
    <row r="86" spans="1:11" s="56" customFormat="1" ht="18.75" customHeight="1">
      <c r="A86" s="1058">
        <v>2015</v>
      </c>
      <c r="B86" s="1051" t="s">
        <v>165</v>
      </c>
      <c r="C86" s="1052"/>
      <c r="D86" s="313">
        <v>12642</v>
      </c>
      <c r="E86" s="84">
        <v>70</v>
      </c>
      <c r="F86" s="103">
        <v>5293</v>
      </c>
      <c r="G86" s="315">
        <v>3591</v>
      </c>
      <c r="H86" s="235">
        <f aca="true" t="shared" si="2" ref="H86:H97">+E86+F86+G86</f>
        <v>8954</v>
      </c>
      <c r="I86" s="469"/>
      <c r="J86" s="469"/>
      <c r="K86" s="469"/>
    </row>
    <row r="87" spans="1:11" s="56" customFormat="1" ht="18.75" customHeight="1">
      <c r="A87" s="1059"/>
      <c r="B87" s="984" t="s">
        <v>166</v>
      </c>
      <c r="C87" s="1043"/>
      <c r="D87" s="157">
        <v>13114</v>
      </c>
      <c r="E87" s="86">
        <v>70</v>
      </c>
      <c r="F87" s="105">
        <v>5346</v>
      </c>
      <c r="G87" s="160">
        <v>3601</v>
      </c>
      <c r="H87" s="156">
        <f t="shared" si="2"/>
        <v>9017</v>
      </c>
      <c r="I87" s="469"/>
      <c r="J87" s="469"/>
      <c r="K87" s="469"/>
    </row>
    <row r="88" spans="1:11" s="56" customFormat="1" ht="18.75" customHeight="1">
      <c r="A88" s="1059"/>
      <c r="B88" s="1012" t="s">
        <v>167</v>
      </c>
      <c r="C88" s="1013"/>
      <c r="D88" s="157">
        <v>12993</v>
      </c>
      <c r="E88" s="86">
        <v>66</v>
      </c>
      <c r="F88" s="105">
        <v>5442</v>
      </c>
      <c r="G88" s="160">
        <v>3612</v>
      </c>
      <c r="H88" s="156">
        <f t="shared" si="2"/>
        <v>9120</v>
      </c>
      <c r="I88" s="469"/>
      <c r="J88" s="469"/>
      <c r="K88" s="469"/>
    </row>
    <row r="89" spans="1:11" s="56" customFormat="1" ht="18.75" customHeight="1">
      <c r="A89" s="1059"/>
      <c r="B89" s="1012" t="s">
        <v>168</v>
      </c>
      <c r="C89" s="1013"/>
      <c r="D89" s="157">
        <v>12602</v>
      </c>
      <c r="E89" s="86">
        <v>69</v>
      </c>
      <c r="F89" s="105">
        <v>5436</v>
      </c>
      <c r="G89" s="160">
        <v>3597</v>
      </c>
      <c r="H89" s="156">
        <f t="shared" si="2"/>
        <v>9102</v>
      </c>
      <c r="I89" s="469"/>
      <c r="J89" s="469"/>
      <c r="K89" s="469"/>
    </row>
    <row r="90" spans="1:11" s="56" customFormat="1" ht="18.75" customHeight="1">
      <c r="A90" s="1059"/>
      <c r="B90" s="1012" t="s">
        <v>27</v>
      </c>
      <c r="C90" s="1013"/>
      <c r="D90" s="157">
        <v>12647</v>
      </c>
      <c r="E90" s="86">
        <v>70</v>
      </c>
      <c r="F90" s="105">
        <v>5475</v>
      </c>
      <c r="G90" s="160">
        <v>3643</v>
      </c>
      <c r="H90" s="156">
        <f t="shared" si="2"/>
        <v>9188</v>
      </c>
      <c r="I90" s="469"/>
      <c r="J90" s="469"/>
      <c r="K90" s="469"/>
    </row>
    <row r="91" spans="1:11" s="56" customFormat="1" ht="18.75" customHeight="1">
      <c r="A91" s="1059"/>
      <c r="B91" s="1012" t="s">
        <v>29</v>
      </c>
      <c r="C91" s="1013"/>
      <c r="D91" s="157">
        <v>12428</v>
      </c>
      <c r="E91" s="86">
        <v>67</v>
      </c>
      <c r="F91" s="105">
        <v>5484</v>
      </c>
      <c r="G91" s="160">
        <v>3657</v>
      </c>
      <c r="H91" s="156">
        <f t="shared" si="2"/>
        <v>9208</v>
      </c>
      <c r="I91" s="469"/>
      <c r="J91" s="469"/>
      <c r="K91" s="469"/>
    </row>
    <row r="92" spans="1:11" s="56" customFormat="1" ht="18.75" customHeight="1">
      <c r="A92" s="1059"/>
      <c r="B92" s="1012" t="s">
        <v>30</v>
      </c>
      <c r="C92" s="1013"/>
      <c r="D92" s="157">
        <v>12368</v>
      </c>
      <c r="E92" s="86">
        <v>67</v>
      </c>
      <c r="F92" s="105">
        <v>5496</v>
      </c>
      <c r="G92" s="160">
        <v>3647</v>
      </c>
      <c r="H92" s="156">
        <f t="shared" si="2"/>
        <v>9210</v>
      </c>
      <c r="I92" s="469"/>
      <c r="J92" s="469"/>
      <c r="K92" s="469"/>
    </row>
    <row r="93" spans="1:11" s="56" customFormat="1" ht="18.75" customHeight="1">
      <c r="A93" s="1059"/>
      <c r="B93" s="1012" t="s">
        <v>31</v>
      </c>
      <c r="C93" s="1013"/>
      <c r="D93" s="157">
        <v>9147</v>
      </c>
      <c r="E93" s="86">
        <v>69</v>
      </c>
      <c r="F93" s="105">
        <v>5485</v>
      </c>
      <c r="G93" s="160">
        <v>3661</v>
      </c>
      <c r="H93" s="156">
        <f t="shared" si="2"/>
        <v>9215</v>
      </c>
      <c r="I93" s="469"/>
      <c r="J93" s="469"/>
      <c r="K93" s="469"/>
    </row>
    <row r="94" spans="1:11" s="56" customFormat="1" ht="18.75" customHeight="1">
      <c r="A94" s="1059"/>
      <c r="B94" s="1012" t="s">
        <v>32</v>
      </c>
      <c r="C94" s="1013"/>
      <c r="D94" s="157">
        <v>12245</v>
      </c>
      <c r="E94" s="312">
        <v>69</v>
      </c>
      <c r="F94" s="311">
        <v>5484</v>
      </c>
      <c r="G94" s="160">
        <v>3673</v>
      </c>
      <c r="H94" s="156">
        <f t="shared" si="2"/>
        <v>9226</v>
      </c>
      <c r="I94" s="469"/>
      <c r="J94" s="469"/>
      <c r="K94" s="469"/>
    </row>
    <row r="95" spans="1:11" s="56" customFormat="1" ht="18.75" customHeight="1">
      <c r="A95" s="1059"/>
      <c r="B95" s="1012" t="s">
        <v>43</v>
      </c>
      <c r="C95" s="1013"/>
      <c r="D95" s="157">
        <v>12221</v>
      </c>
      <c r="E95" s="86">
        <v>71</v>
      </c>
      <c r="F95" s="105">
        <v>5480</v>
      </c>
      <c r="G95" s="160">
        <v>3676</v>
      </c>
      <c r="H95" s="156">
        <f t="shared" si="2"/>
        <v>9227</v>
      </c>
      <c r="I95" s="469"/>
      <c r="J95" s="469"/>
      <c r="K95" s="469"/>
    </row>
    <row r="96" spans="1:11" s="56" customFormat="1" ht="18.75" customHeight="1">
      <c r="A96" s="1059"/>
      <c r="B96" s="1012" t="s">
        <v>49</v>
      </c>
      <c r="C96" s="1013"/>
      <c r="D96" s="157">
        <v>12145</v>
      </c>
      <c r="E96" s="86">
        <v>74</v>
      </c>
      <c r="F96" s="105">
        <v>5455</v>
      </c>
      <c r="G96" s="160">
        <v>3684</v>
      </c>
      <c r="H96" s="156">
        <f t="shared" si="2"/>
        <v>9213</v>
      </c>
      <c r="I96" s="469"/>
      <c r="J96" s="469"/>
      <c r="K96" s="469"/>
    </row>
    <row r="97" spans="1:11" s="56" customFormat="1" ht="18.75" customHeight="1" thickBot="1">
      <c r="A97" s="1060"/>
      <c r="B97" s="1056" t="s">
        <v>201</v>
      </c>
      <c r="C97" s="1057"/>
      <c r="D97" s="723">
        <v>12105</v>
      </c>
      <c r="E97" s="724">
        <v>73</v>
      </c>
      <c r="F97" s="725">
        <v>5447</v>
      </c>
      <c r="G97" s="726">
        <v>3082</v>
      </c>
      <c r="H97" s="722">
        <f t="shared" si="2"/>
        <v>8602</v>
      </c>
      <c r="I97" s="469"/>
      <c r="J97" s="469"/>
      <c r="K97" s="469"/>
    </row>
    <row r="98" spans="1:11" s="56" customFormat="1" ht="18.75" customHeight="1">
      <c r="A98" s="1058">
        <v>2016</v>
      </c>
      <c r="B98" s="1051" t="s">
        <v>165</v>
      </c>
      <c r="C98" s="1052"/>
      <c r="D98" s="313">
        <v>12121</v>
      </c>
      <c r="E98" s="84">
        <v>74</v>
      </c>
      <c r="F98" s="103">
        <v>5442</v>
      </c>
      <c r="G98" s="315">
        <v>3721</v>
      </c>
      <c r="H98" s="235">
        <f aca="true" t="shared" si="3" ref="H98:H133">+E98+F98+G98</f>
        <v>9237</v>
      </c>
      <c r="I98" s="469"/>
      <c r="J98" s="469"/>
      <c r="K98" s="469"/>
    </row>
    <row r="99" spans="1:11" s="56" customFormat="1" ht="18.75" customHeight="1">
      <c r="A99" s="1059"/>
      <c r="B99" s="984" t="s">
        <v>166</v>
      </c>
      <c r="C99" s="1043"/>
      <c r="D99" s="157">
        <v>11608</v>
      </c>
      <c r="E99" s="86">
        <v>73</v>
      </c>
      <c r="F99" s="105">
        <v>5433</v>
      </c>
      <c r="G99" s="160">
        <v>3593</v>
      </c>
      <c r="H99" s="156">
        <f t="shared" si="3"/>
        <v>9099</v>
      </c>
      <c r="I99" s="469"/>
      <c r="J99" s="469"/>
      <c r="K99" s="469"/>
    </row>
    <row r="100" spans="1:11" s="56" customFormat="1" ht="18.75" customHeight="1">
      <c r="A100" s="1059"/>
      <c r="B100" s="1012" t="s">
        <v>167</v>
      </c>
      <c r="C100" s="1013"/>
      <c r="D100" s="157">
        <v>11501</v>
      </c>
      <c r="E100" s="86">
        <v>75</v>
      </c>
      <c r="F100" s="105">
        <v>5428</v>
      </c>
      <c r="G100" s="160">
        <v>3608</v>
      </c>
      <c r="H100" s="156">
        <f t="shared" si="3"/>
        <v>9111</v>
      </c>
      <c r="I100" s="469"/>
      <c r="J100" s="469"/>
      <c r="K100" s="469"/>
    </row>
    <row r="101" spans="1:11" s="56" customFormat="1" ht="18.75" customHeight="1">
      <c r="A101" s="1059"/>
      <c r="B101" s="1012" t="s">
        <v>168</v>
      </c>
      <c r="C101" s="1013"/>
      <c r="D101" s="157">
        <v>11317</v>
      </c>
      <c r="E101" s="86">
        <v>75</v>
      </c>
      <c r="F101" s="105">
        <v>5419</v>
      </c>
      <c r="G101" s="160">
        <v>3015</v>
      </c>
      <c r="H101" s="156">
        <f t="shared" si="3"/>
        <v>8509</v>
      </c>
      <c r="I101" s="469"/>
      <c r="J101" s="469"/>
      <c r="K101" s="469"/>
    </row>
    <row r="102" spans="1:11" s="56" customFormat="1" ht="18.75" customHeight="1">
      <c r="A102" s="1059"/>
      <c r="B102" s="1012" t="s">
        <v>27</v>
      </c>
      <c r="C102" s="1013"/>
      <c r="D102" s="157">
        <v>11314</v>
      </c>
      <c r="E102" s="86">
        <v>74</v>
      </c>
      <c r="F102" s="105">
        <v>5416</v>
      </c>
      <c r="G102" s="160">
        <v>3035</v>
      </c>
      <c r="H102" s="156">
        <f t="shared" si="3"/>
        <v>8525</v>
      </c>
      <c r="I102" s="469"/>
      <c r="J102" s="469"/>
      <c r="K102" s="469"/>
    </row>
    <row r="103" spans="1:11" s="56" customFormat="1" ht="18.75" customHeight="1">
      <c r="A103" s="1059"/>
      <c r="B103" s="1012" t="s">
        <v>29</v>
      </c>
      <c r="C103" s="1013"/>
      <c r="D103" s="157">
        <v>11265</v>
      </c>
      <c r="E103" s="86">
        <v>78</v>
      </c>
      <c r="F103" s="105">
        <v>5405</v>
      </c>
      <c r="G103" s="160">
        <v>3033</v>
      </c>
      <c r="H103" s="156">
        <f t="shared" si="3"/>
        <v>8516</v>
      </c>
      <c r="I103" s="469"/>
      <c r="J103" s="469"/>
      <c r="K103" s="469"/>
    </row>
    <row r="104" spans="1:11" s="56" customFormat="1" ht="18.75" customHeight="1">
      <c r="A104" s="1059"/>
      <c r="B104" s="1012" t="s">
        <v>30</v>
      </c>
      <c r="C104" s="1013"/>
      <c r="D104" s="157">
        <v>11267</v>
      </c>
      <c r="E104" s="86">
        <v>78</v>
      </c>
      <c r="F104" s="105">
        <v>5404</v>
      </c>
      <c r="G104" s="160">
        <v>3031</v>
      </c>
      <c r="H104" s="156">
        <f t="shared" si="3"/>
        <v>8513</v>
      </c>
      <c r="I104" s="469"/>
      <c r="J104" s="469"/>
      <c r="K104" s="469"/>
    </row>
    <row r="105" spans="1:11" s="56" customFormat="1" ht="18.75" customHeight="1">
      <c r="A105" s="1059"/>
      <c r="B105" s="1012" t="s">
        <v>31</v>
      </c>
      <c r="C105" s="1013"/>
      <c r="D105" s="157">
        <v>11310</v>
      </c>
      <c r="E105" s="86">
        <v>79</v>
      </c>
      <c r="F105" s="105">
        <v>5396</v>
      </c>
      <c r="G105" s="160">
        <v>3036</v>
      </c>
      <c r="H105" s="156">
        <f t="shared" si="3"/>
        <v>8511</v>
      </c>
      <c r="I105" s="469"/>
      <c r="J105" s="469"/>
      <c r="K105" s="469"/>
    </row>
    <row r="106" spans="1:11" s="56" customFormat="1" ht="18.75" customHeight="1">
      <c r="A106" s="1059"/>
      <c r="B106" s="1012" t="s">
        <v>32</v>
      </c>
      <c r="C106" s="1013"/>
      <c r="D106" s="157">
        <v>11283</v>
      </c>
      <c r="E106" s="312">
        <v>77</v>
      </c>
      <c r="F106" s="311">
        <v>5389</v>
      </c>
      <c r="G106" s="160">
        <v>3047</v>
      </c>
      <c r="H106" s="156">
        <f t="shared" si="3"/>
        <v>8513</v>
      </c>
      <c r="I106" s="469"/>
      <c r="J106" s="469"/>
      <c r="K106" s="469"/>
    </row>
    <row r="107" spans="1:11" s="56" customFormat="1" ht="18.75" customHeight="1">
      <c r="A107" s="1059"/>
      <c r="B107" s="1012" t="s">
        <v>43</v>
      </c>
      <c r="C107" s="1013"/>
      <c r="D107" s="157">
        <v>11297</v>
      </c>
      <c r="E107" s="86">
        <v>77</v>
      </c>
      <c r="F107" s="105">
        <v>5372</v>
      </c>
      <c r="G107" s="160">
        <v>3054</v>
      </c>
      <c r="H107" s="156">
        <f t="shared" si="3"/>
        <v>8503</v>
      </c>
      <c r="I107" s="469"/>
      <c r="J107" s="469"/>
      <c r="K107" s="469"/>
    </row>
    <row r="108" spans="1:11" s="56" customFormat="1" ht="18.75" customHeight="1">
      <c r="A108" s="1059"/>
      <c r="B108" s="1012" t="s">
        <v>49</v>
      </c>
      <c r="C108" s="1013"/>
      <c r="D108" s="157">
        <v>11295</v>
      </c>
      <c r="E108" s="86">
        <v>77</v>
      </c>
      <c r="F108" s="105">
        <v>5358</v>
      </c>
      <c r="G108" s="160">
        <v>3065</v>
      </c>
      <c r="H108" s="156">
        <f t="shared" si="3"/>
        <v>8500</v>
      </c>
      <c r="I108" s="469"/>
      <c r="J108" s="469"/>
      <c r="K108" s="469"/>
    </row>
    <row r="109" spans="1:11" s="56" customFormat="1" ht="18.75" customHeight="1" thickBot="1">
      <c r="A109" s="1060"/>
      <c r="B109" s="1056" t="s">
        <v>201</v>
      </c>
      <c r="C109" s="1057"/>
      <c r="D109" s="723">
        <v>11260</v>
      </c>
      <c r="E109" s="724">
        <v>76</v>
      </c>
      <c r="F109" s="725">
        <v>5361</v>
      </c>
      <c r="G109" s="726">
        <v>3080</v>
      </c>
      <c r="H109" s="722">
        <f t="shared" si="3"/>
        <v>8517</v>
      </c>
      <c r="I109" s="469"/>
      <c r="J109" s="469"/>
      <c r="K109" s="469"/>
    </row>
    <row r="110" spans="1:11" s="56" customFormat="1" ht="18.75" customHeight="1">
      <c r="A110" s="1058">
        <v>2017</v>
      </c>
      <c r="B110" s="1051" t="s">
        <v>165</v>
      </c>
      <c r="C110" s="1052"/>
      <c r="D110" s="313">
        <v>11282</v>
      </c>
      <c r="E110" s="84">
        <v>77</v>
      </c>
      <c r="F110" s="103">
        <v>5352</v>
      </c>
      <c r="G110" s="315">
        <v>3089</v>
      </c>
      <c r="H110" s="235">
        <f t="shared" si="3"/>
        <v>8518</v>
      </c>
      <c r="I110" s="469"/>
      <c r="J110" s="469"/>
      <c r="K110" s="469"/>
    </row>
    <row r="111" spans="1:11" s="56" customFormat="1" ht="18.75" customHeight="1">
      <c r="A111" s="1059"/>
      <c r="B111" s="984" t="s">
        <v>166</v>
      </c>
      <c r="C111" s="1043"/>
      <c r="D111" s="157">
        <v>11369</v>
      </c>
      <c r="E111" s="86">
        <v>76</v>
      </c>
      <c r="F111" s="105">
        <v>5343</v>
      </c>
      <c r="G111" s="160">
        <v>3091</v>
      </c>
      <c r="H111" s="156">
        <f t="shared" si="3"/>
        <v>8510</v>
      </c>
      <c r="I111" s="469"/>
      <c r="J111" s="469"/>
      <c r="K111" s="469"/>
    </row>
    <row r="112" spans="1:11" s="56" customFormat="1" ht="18.75" customHeight="1">
      <c r="A112" s="1059"/>
      <c r="B112" s="1012" t="s">
        <v>167</v>
      </c>
      <c r="C112" s="1013"/>
      <c r="D112" s="157">
        <v>11739</v>
      </c>
      <c r="E112" s="86">
        <v>78</v>
      </c>
      <c r="F112" s="105">
        <v>5336</v>
      </c>
      <c r="G112" s="160">
        <v>3093</v>
      </c>
      <c r="H112" s="156">
        <f t="shared" si="3"/>
        <v>8507</v>
      </c>
      <c r="I112" s="469"/>
      <c r="J112" s="469"/>
      <c r="K112" s="469"/>
    </row>
    <row r="113" spans="1:11" s="56" customFormat="1" ht="18.75" customHeight="1">
      <c r="A113" s="1059"/>
      <c r="B113" s="1012" t="s">
        <v>168</v>
      </c>
      <c r="C113" s="1013"/>
      <c r="D113" s="157">
        <v>11936</v>
      </c>
      <c r="E113" s="86">
        <v>83</v>
      </c>
      <c r="F113" s="105">
        <v>5325</v>
      </c>
      <c r="G113" s="160">
        <v>3109</v>
      </c>
      <c r="H113" s="156">
        <f t="shared" si="3"/>
        <v>8517</v>
      </c>
      <c r="I113" s="469"/>
      <c r="J113" s="469"/>
      <c r="K113" s="469"/>
    </row>
    <row r="114" spans="1:11" s="56" customFormat="1" ht="18.75" customHeight="1" thickBot="1">
      <c r="A114" s="1059"/>
      <c r="B114" s="1012" t="s">
        <v>27</v>
      </c>
      <c r="C114" s="1013"/>
      <c r="D114" s="157">
        <v>12022</v>
      </c>
      <c r="E114" s="86">
        <v>85</v>
      </c>
      <c r="F114" s="105">
        <v>5317</v>
      </c>
      <c r="G114" s="160">
        <v>3125</v>
      </c>
      <c r="H114" s="156">
        <f t="shared" si="3"/>
        <v>8527</v>
      </c>
      <c r="I114" s="469"/>
      <c r="J114" s="469"/>
      <c r="K114" s="469"/>
    </row>
    <row r="115" spans="1:11" s="56" customFormat="1" ht="18.75" customHeight="1">
      <c r="A115" s="1059"/>
      <c r="B115" s="1012" t="s">
        <v>29</v>
      </c>
      <c r="C115" s="1013"/>
      <c r="D115" s="157">
        <v>12055</v>
      </c>
      <c r="E115" s="86">
        <v>85</v>
      </c>
      <c r="F115" s="105">
        <v>5317</v>
      </c>
      <c r="G115" s="160">
        <v>3148</v>
      </c>
      <c r="H115" s="235">
        <f t="shared" si="3"/>
        <v>8550</v>
      </c>
      <c r="I115" s="469"/>
      <c r="J115" s="469"/>
      <c r="K115" s="469"/>
    </row>
    <row r="116" spans="1:11" s="56" customFormat="1" ht="18.75" customHeight="1">
      <c r="A116" s="1059"/>
      <c r="B116" s="1012" t="s">
        <v>30</v>
      </c>
      <c r="C116" s="1013"/>
      <c r="D116" s="157">
        <v>13169</v>
      </c>
      <c r="E116" s="86">
        <v>86</v>
      </c>
      <c r="F116" s="105">
        <v>5303</v>
      </c>
      <c r="G116" s="160">
        <v>3150</v>
      </c>
      <c r="H116" s="156">
        <f t="shared" si="3"/>
        <v>8539</v>
      </c>
      <c r="I116" s="469"/>
      <c r="J116" s="469"/>
      <c r="K116" s="469"/>
    </row>
    <row r="117" spans="1:11" s="56" customFormat="1" ht="18.75" customHeight="1">
      <c r="A117" s="1059"/>
      <c r="B117" s="1012" t="s">
        <v>31</v>
      </c>
      <c r="C117" s="1013"/>
      <c r="D117" s="157">
        <v>12955</v>
      </c>
      <c r="E117" s="86">
        <v>86</v>
      </c>
      <c r="F117" s="105">
        <v>5303</v>
      </c>
      <c r="G117" s="160">
        <v>3150</v>
      </c>
      <c r="H117" s="156">
        <f t="shared" si="3"/>
        <v>8539</v>
      </c>
      <c r="I117" s="469"/>
      <c r="J117" s="469"/>
      <c r="K117" s="469"/>
    </row>
    <row r="118" spans="1:11" s="56" customFormat="1" ht="18.75" customHeight="1">
      <c r="A118" s="1059"/>
      <c r="B118" s="1012" t="s">
        <v>32</v>
      </c>
      <c r="C118" s="1013"/>
      <c r="D118" s="157">
        <v>12229</v>
      </c>
      <c r="E118" s="312">
        <v>85</v>
      </c>
      <c r="F118" s="311">
        <v>5275</v>
      </c>
      <c r="G118" s="160">
        <v>3169</v>
      </c>
      <c r="H118" s="156">
        <f t="shared" si="3"/>
        <v>8529</v>
      </c>
      <c r="I118" s="469"/>
      <c r="J118" s="469"/>
      <c r="K118" s="469"/>
    </row>
    <row r="119" spans="1:11" s="56" customFormat="1" ht="18.75" customHeight="1" thickBot="1">
      <c r="A119" s="1059"/>
      <c r="B119" s="1012" t="s">
        <v>43</v>
      </c>
      <c r="C119" s="1013"/>
      <c r="D119" s="157">
        <v>12287</v>
      </c>
      <c r="E119" s="86">
        <v>85</v>
      </c>
      <c r="F119" s="105">
        <v>5265</v>
      </c>
      <c r="G119" s="160">
        <v>3745</v>
      </c>
      <c r="H119" s="156">
        <f t="shared" si="3"/>
        <v>9095</v>
      </c>
      <c r="I119" s="469"/>
      <c r="J119" s="469"/>
      <c r="K119" s="469"/>
    </row>
    <row r="120" spans="1:11" s="56" customFormat="1" ht="18.75" customHeight="1">
      <c r="A120" s="1059"/>
      <c r="B120" s="1012" t="s">
        <v>49</v>
      </c>
      <c r="C120" s="1013"/>
      <c r="D120" s="157">
        <v>11989</v>
      </c>
      <c r="E120" s="86">
        <v>87</v>
      </c>
      <c r="F120" s="105">
        <v>5271</v>
      </c>
      <c r="G120" s="160">
        <v>3771</v>
      </c>
      <c r="H120" s="235">
        <f t="shared" si="3"/>
        <v>9129</v>
      </c>
      <c r="I120" s="469"/>
      <c r="J120" s="469"/>
      <c r="K120" s="469"/>
    </row>
    <row r="121" spans="1:11" s="56" customFormat="1" ht="18.75" customHeight="1" thickBot="1">
      <c r="A121" s="1060"/>
      <c r="B121" s="1056" t="s">
        <v>201</v>
      </c>
      <c r="C121" s="1057"/>
      <c r="D121" s="723">
        <v>12095</v>
      </c>
      <c r="E121" s="724">
        <v>89</v>
      </c>
      <c r="F121" s="725">
        <v>5259</v>
      </c>
      <c r="G121" s="726">
        <v>3787</v>
      </c>
      <c r="H121" s="156">
        <f t="shared" si="3"/>
        <v>9135</v>
      </c>
      <c r="I121" s="469"/>
      <c r="J121" s="469"/>
      <c r="K121" s="469"/>
    </row>
    <row r="122" spans="1:11" s="56" customFormat="1" ht="18.75" customHeight="1">
      <c r="A122" s="1058">
        <v>2018</v>
      </c>
      <c r="B122" s="1051" t="s">
        <v>165</v>
      </c>
      <c r="C122" s="1052"/>
      <c r="D122" s="313">
        <v>11994</v>
      </c>
      <c r="E122" s="84">
        <v>90</v>
      </c>
      <c r="F122" s="103">
        <v>5250</v>
      </c>
      <c r="G122" s="315">
        <v>3803</v>
      </c>
      <c r="H122" s="235">
        <f t="shared" si="3"/>
        <v>9143</v>
      </c>
      <c r="I122" s="469"/>
      <c r="J122" s="469"/>
      <c r="K122" s="469"/>
    </row>
    <row r="123" spans="1:11" s="56" customFormat="1" ht="18.75" customHeight="1">
      <c r="A123" s="1059"/>
      <c r="B123" s="984" t="s">
        <v>166</v>
      </c>
      <c r="C123" s="1043"/>
      <c r="D123" s="157">
        <v>12318</v>
      </c>
      <c r="E123" s="86">
        <v>90</v>
      </c>
      <c r="F123" s="105">
        <v>5254</v>
      </c>
      <c r="G123" s="160">
        <v>3814</v>
      </c>
      <c r="H123" s="156">
        <f t="shared" si="3"/>
        <v>9158</v>
      </c>
      <c r="I123" s="469"/>
      <c r="J123" s="469"/>
      <c r="K123" s="469"/>
    </row>
    <row r="124" spans="1:11" s="56" customFormat="1" ht="18.75" customHeight="1">
      <c r="A124" s="1059"/>
      <c r="B124" s="1012" t="s">
        <v>167</v>
      </c>
      <c r="C124" s="1013"/>
      <c r="D124" s="157">
        <v>12285</v>
      </c>
      <c r="E124" s="86">
        <v>89</v>
      </c>
      <c r="F124" s="105">
        <v>5249</v>
      </c>
      <c r="G124" s="160">
        <v>3830</v>
      </c>
      <c r="H124" s="156">
        <f t="shared" si="3"/>
        <v>9168</v>
      </c>
      <c r="I124" s="469"/>
      <c r="J124" s="469"/>
      <c r="K124" s="469"/>
    </row>
    <row r="125" spans="1:11" s="56" customFormat="1" ht="18.75" customHeight="1">
      <c r="A125" s="1059"/>
      <c r="B125" s="1012" t="s">
        <v>168</v>
      </c>
      <c r="C125" s="1013"/>
      <c r="D125" s="157">
        <v>12241</v>
      </c>
      <c r="E125" s="86">
        <v>88</v>
      </c>
      <c r="F125" s="105">
        <v>5249</v>
      </c>
      <c r="G125" s="160">
        <v>3831</v>
      </c>
      <c r="H125" s="156">
        <f t="shared" si="3"/>
        <v>9168</v>
      </c>
      <c r="I125" s="469"/>
      <c r="J125" s="469"/>
      <c r="K125" s="469"/>
    </row>
    <row r="126" spans="1:11" s="56" customFormat="1" ht="18.75" customHeight="1">
      <c r="A126" s="1059"/>
      <c r="B126" s="1012" t="s">
        <v>27</v>
      </c>
      <c r="C126" s="1013"/>
      <c r="D126" s="157">
        <v>12289</v>
      </c>
      <c r="E126" s="86">
        <v>90</v>
      </c>
      <c r="F126" s="105">
        <v>5245</v>
      </c>
      <c r="G126" s="160">
        <v>3835</v>
      </c>
      <c r="H126" s="156">
        <f t="shared" si="3"/>
        <v>9170</v>
      </c>
      <c r="I126" s="469"/>
      <c r="J126" s="469"/>
      <c r="K126" s="469"/>
    </row>
    <row r="127" spans="1:11" s="56" customFormat="1" ht="18.75" customHeight="1">
      <c r="A127" s="1059"/>
      <c r="B127" s="1012" t="s">
        <v>29</v>
      </c>
      <c r="C127" s="1013"/>
      <c r="D127" s="157">
        <v>11800</v>
      </c>
      <c r="E127" s="86">
        <v>91</v>
      </c>
      <c r="F127" s="105">
        <v>5245</v>
      </c>
      <c r="G127" s="160">
        <v>3849</v>
      </c>
      <c r="H127" s="156">
        <f t="shared" si="3"/>
        <v>9185</v>
      </c>
      <c r="I127" s="469"/>
      <c r="J127" s="469"/>
      <c r="K127" s="469"/>
    </row>
    <row r="128" spans="1:11" s="56" customFormat="1" ht="18.75" customHeight="1">
      <c r="A128" s="1059"/>
      <c r="B128" s="1012" t="s">
        <v>30</v>
      </c>
      <c r="C128" s="1013"/>
      <c r="D128" s="157">
        <v>12322</v>
      </c>
      <c r="E128" s="86">
        <v>87</v>
      </c>
      <c r="F128" s="105">
        <v>5247</v>
      </c>
      <c r="G128" s="160">
        <v>3832</v>
      </c>
      <c r="H128" s="156">
        <f t="shared" si="3"/>
        <v>9166</v>
      </c>
      <c r="I128" s="469"/>
      <c r="J128" s="469"/>
      <c r="K128" s="469"/>
    </row>
    <row r="129" spans="1:11" s="56" customFormat="1" ht="18.75" customHeight="1">
      <c r="A129" s="1059"/>
      <c r="B129" s="1012" t="s">
        <v>31</v>
      </c>
      <c r="C129" s="1013"/>
      <c r="D129" s="157">
        <v>12417</v>
      </c>
      <c r="E129" s="86">
        <v>87</v>
      </c>
      <c r="F129" s="105">
        <v>5328</v>
      </c>
      <c r="G129" s="160">
        <v>3845</v>
      </c>
      <c r="H129" s="156">
        <f t="shared" si="3"/>
        <v>9260</v>
      </c>
      <c r="I129" s="469"/>
      <c r="J129" s="469"/>
      <c r="K129" s="469"/>
    </row>
    <row r="130" spans="1:11" s="56" customFormat="1" ht="18.75" customHeight="1">
      <c r="A130" s="1059"/>
      <c r="B130" s="1012" t="s">
        <v>32</v>
      </c>
      <c r="C130" s="1013"/>
      <c r="D130" s="157">
        <v>12282</v>
      </c>
      <c r="E130" s="312">
        <v>87</v>
      </c>
      <c r="F130" s="311">
        <v>5390</v>
      </c>
      <c r="G130" s="160">
        <v>3847</v>
      </c>
      <c r="H130" s="156">
        <f t="shared" si="3"/>
        <v>9324</v>
      </c>
      <c r="I130" s="469"/>
      <c r="J130" s="469"/>
      <c r="K130" s="469"/>
    </row>
    <row r="131" spans="1:11" s="56" customFormat="1" ht="18.75" customHeight="1">
      <c r="A131" s="1059"/>
      <c r="B131" s="1012" t="s">
        <v>43</v>
      </c>
      <c r="C131" s="1013"/>
      <c r="D131" s="157">
        <v>12560</v>
      </c>
      <c r="E131" s="86">
        <v>88</v>
      </c>
      <c r="F131" s="105">
        <v>5405</v>
      </c>
      <c r="G131" s="160">
        <v>3865</v>
      </c>
      <c r="H131" s="156">
        <f t="shared" si="3"/>
        <v>9358</v>
      </c>
      <c r="I131" s="469"/>
      <c r="J131" s="469"/>
      <c r="K131" s="469"/>
    </row>
    <row r="132" spans="1:11" s="56" customFormat="1" ht="18.75" customHeight="1">
      <c r="A132" s="1059"/>
      <c r="B132" s="1012" t="s">
        <v>49</v>
      </c>
      <c r="C132" s="1013"/>
      <c r="D132" s="157">
        <v>12359</v>
      </c>
      <c r="E132" s="86">
        <v>89</v>
      </c>
      <c r="F132" s="105">
        <v>5400</v>
      </c>
      <c r="G132" s="160">
        <v>3875</v>
      </c>
      <c r="H132" s="156">
        <f t="shared" si="3"/>
        <v>9364</v>
      </c>
      <c r="I132" s="469"/>
      <c r="J132" s="469"/>
      <c r="K132" s="469"/>
    </row>
    <row r="133" spans="1:11" s="56" customFormat="1" ht="18.75" customHeight="1" thickBot="1">
      <c r="A133" s="1060"/>
      <c r="B133" s="1056" t="s">
        <v>201</v>
      </c>
      <c r="C133" s="1057"/>
      <c r="D133" s="723">
        <v>12213</v>
      </c>
      <c r="E133" s="724">
        <v>89</v>
      </c>
      <c r="F133" s="725">
        <v>5406</v>
      </c>
      <c r="G133" s="726">
        <v>3893</v>
      </c>
      <c r="H133" s="722">
        <f t="shared" si="3"/>
        <v>9388</v>
      </c>
      <c r="I133" s="469"/>
      <c r="J133" s="469"/>
      <c r="K133" s="469"/>
    </row>
    <row r="134" spans="1:8" s="56" customFormat="1" ht="18.75" customHeight="1">
      <c r="A134" s="1058">
        <v>2019</v>
      </c>
      <c r="B134" s="1051" t="s">
        <v>165</v>
      </c>
      <c r="C134" s="1052"/>
      <c r="D134" s="313">
        <v>12247</v>
      </c>
      <c r="E134" s="84">
        <v>16</v>
      </c>
      <c r="F134" s="103">
        <v>86</v>
      </c>
      <c r="G134" s="315">
        <v>3314</v>
      </c>
      <c r="H134" s="235">
        <f aca="true" t="shared" si="4" ref="H134:H145">+E134+F134+G134</f>
        <v>3416</v>
      </c>
    </row>
    <row r="135" spans="1:11" s="56" customFormat="1" ht="18.75" customHeight="1">
      <c r="A135" s="1059"/>
      <c r="B135" s="984" t="s">
        <v>166</v>
      </c>
      <c r="C135" s="1043"/>
      <c r="D135" s="157">
        <v>12191</v>
      </c>
      <c r="E135" s="86">
        <v>16</v>
      </c>
      <c r="F135" s="105">
        <v>85</v>
      </c>
      <c r="G135" s="160">
        <v>3330</v>
      </c>
      <c r="H135" s="156">
        <f t="shared" si="4"/>
        <v>3431</v>
      </c>
      <c r="I135" s="469"/>
      <c r="J135" s="469"/>
      <c r="K135" s="469"/>
    </row>
    <row r="136" spans="1:11" s="45" customFormat="1" ht="18.75" customHeight="1">
      <c r="A136" s="1059"/>
      <c r="B136" s="1012" t="s">
        <v>167</v>
      </c>
      <c r="C136" s="1013"/>
      <c r="D136" s="157">
        <v>12001</v>
      </c>
      <c r="E136" s="86">
        <v>16</v>
      </c>
      <c r="F136" s="105">
        <v>83</v>
      </c>
      <c r="G136" s="160">
        <v>3352</v>
      </c>
      <c r="H136" s="156">
        <f t="shared" si="4"/>
        <v>3451</v>
      </c>
      <c r="I136" s="57"/>
      <c r="J136" s="56"/>
      <c r="K136" s="56"/>
    </row>
    <row r="137" spans="1:11" s="45" customFormat="1" ht="18.75" customHeight="1">
      <c r="A137" s="1059"/>
      <c r="B137" s="1012" t="s">
        <v>168</v>
      </c>
      <c r="C137" s="1013"/>
      <c r="D137" s="157">
        <v>11762</v>
      </c>
      <c r="E137" s="86">
        <v>16</v>
      </c>
      <c r="F137" s="105">
        <v>83</v>
      </c>
      <c r="G137" s="160">
        <v>3368</v>
      </c>
      <c r="H137" s="156">
        <f t="shared" si="4"/>
        <v>3467</v>
      </c>
      <c r="I137" s="56"/>
      <c r="J137" s="56"/>
      <c r="K137" s="56"/>
    </row>
    <row r="138" spans="1:11" s="56" customFormat="1" ht="18.75" customHeight="1">
      <c r="A138" s="1059"/>
      <c r="B138" s="1012" t="s">
        <v>27</v>
      </c>
      <c r="C138" s="1013"/>
      <c r="D138" s="157">
        <v>12129</v>
      </c>
      <c r="E138" s="86">
        <v>16</v>
      </c>
      <c r="F138" s="105">
        <v>83</v>
      </c>
      <c r="G138" s="160">
        <v>3382</v>
      </c>
      <c r="H138" s="156">
        <f t="shared" si="4"/>
        <v>3481</v>
      </c>
      <c r="I138" s="45"/>
      <c r="J138" s="45"/>
      <c r="K138" s="45"/>
    </row>
    <row r="139" spans="1:8" s="45" customFormat="1" ht="18.75" customHeight="1">
      <c r="A139" s="1059"/>
      <c r="B139" s="1012" t="s">
        <v>29</v>
      </c>
      <c r="C139" s="1013"/>
      <c r="D139" s="157">
        <v>12400</v>
      </c>
      <c r="E139" s="86">
        <v>16</v>
      </c>
      <c r="F139" s="105">
        <v>85</v>
      </c>
      <c r="G139" s="160">
        <v>3389</v>
      </c>
      <c r="H139" s="772">
        <f t="shared" si="4"/>
        <v>3490</v>
      </c>
    </row>
    <row r="140" spans="1:11" s="45" customFormat="1" ht="18.75" customHeight="1">
      <c r="A140" s="1059"/>
      <c r="B140" s="1012" t="s">
        <v>30</v>
      </c>
      <c r="C140" s="1013"/>
      <c r="D140" s="157">
        <v>12321</v>
      </c>
      <c r="E140" s="86">
        <v>15</v>
      </c>
      <c r="F140" s="105">
        <v>87</v>
      </c>
      <c r="G140" s="160">
        <v>3389</v>
      </c>
      <c r="H140" s="156">
        <f t="shared" si="4"/>
        <v>3491</v>
      </c>
      <c r="I140" s="56"/>
      <c r="J140" s="56"/>
      <c r="K140" s="56"/>
    </row>
    <row r="141" spans="1:11" s="45" customFormat="1" ht="18.75" customHeight="1">
      <c r="A141" s="1059"/>
      <c r="B141" s="1012" t="s">
        <v>31</v>
      </c>
      <c r="C141" s="1013"/>
      <c r="D141" s="157">
        <v>11573</v>
      </c>
      <c r="E141" s="86">
        <v>15</v>
      </c>
      <c r="F141" s="105">
        <v>88</v>
      </c>
      <c r="G141" s="160">
        <v>3395</v>
      </c>
      <c r="H141" s="156">
        <f t="shared" si="4"/>
        <v>3498</v>
      </c>
      <c r="I141" s="56"/>
      <c r="J141" s="56"/>
      <c r="K141" s="56"/>
    </row>
    <row r="142" spans="1:11" s="45" customFormat="1" ht="18.75" customHeight="1">
      <c r="A142" s="1059"/>
      <c r="B142" s="1012" t="s">
        <v>32</v>
      </c>
      <c r="C142" s="1013"/>
      <c r="D142" s="157">
        <v>11289</v>
      </c>
      <c r="E142" s="312">
        <v>15</v>
      </c>
      <c r="F142" s="311">
        <v>88</v>
      </c>
      <c r="G142" s="160">
        <v>3397</v>
      </c>
      <c r="H142" s="156">
        <f t="shared" si="4"/>
        <v>3500</v>
      </c>
      <c r="I142" s="56"/>
      <c r="J142" s="56"/>
      <c r="K142" s="56"/>
    </row>
    <row r="143" spans="1:8" s="56" customFormat="1" ht="18.75" customHeight="1">
      <c r="A143" s="1059"/>
      <c r="B143" s="1012" t="s">
        <v>43</v>
      </c>
      <c r="C143" s="1013"/>
      <c r="D143" s="157">
        <v>11038</v>
      </c>
      <c r="E143" s="86">
        <v>15</v>
      </c>
      <c r="F143" s="105">
        <v>88</v>
      </c>
      <c r="G143" s="160">
        <v>3409</v>
      </c>
      <c r="H143" s="156">
        <f t="shared" si="4"/>
        <v>3512</v>
      </c>
    </row>
    <row r="144" spans="1:8" s="56" customFormat="1" ht="18.75" customHeight="1">
      <c r="A144" s="1059"/>
      <c r="B144" s="1012" t="s">
        <v>49</v>
      </c>
      <c r="C144" s="1013"/>
      <c r="D144" s="157">
        <v>10502</v>
      </c>
      <c r="E144" s="86">
        <v>15</v>
      </c>
      <c r="F144" s="105">
        <v>87</v>
      </c>
      <c r="G144" s="160">
        <v>3438</v>
      </c>
      <c r="H144" s="772">
        <f t="shared" si="4"/>
        <v>3540</v>
      </c>
    </row>
    <row r="145" spans="1:8" s="56" customFormat="1" ht="18.75" customHeight="1" thickBot="1">
      <c r="A145" s="1060"/>
      <c r="B145" s="1056" t="s">
        <v>201</v>
      </c>
      <c r="C145" s="1057"/>
      <c r="D145" s="723">
        <v>10667</v>
      </c>
      <c r="E145" s="724">
        <v>13</v>
      </c>
      <c r="F145" s="725">
        <v>85</v>
      </c>
      <c r="G145" s="726">
        <v>3440</v>
      </c>
      <c r="H145" s="722">
        <f t="shared" si="4"/>
        <v>3538</v>
      </c>
    </row>
    <row r="146" spans="1:8" s="56" customFormat="1" ht="18.75" customHeight="1">
      <c r="A146" s="1058">
        <v>2020</v>
      </c>
      <c r="B146" s="1051" t="s">
        <v>165</v>
      </c>
      <c r="C146" s="1052"/>
      <c r="D146" s="313">
        <v>10775</v>
      </c>
      <c r="E146" s="84">
        <v>85</v>
      </c>
      <c r="F146" s="103">
        <v>5373</v>
      </c>
      <c r="G146" s="315">
        <v>4077</v>
      </c>
      <c r="H146" s="235">
        <f aca="true" t="shared" si="5" ref="H146:H157">+E146+F146+G146</f>
        <v>9535</v>
      </c>
    </row>
    <row r="147" spans="1:8" s="56" customFormat="1" ht="18.75" customHeight="1">
      <c r="A147" s="1059"/>
      <c r="B147" s="984" t="s">
        <v>166</v>
      </c>
      <c r="C147" s="1043"/>
      <c r="D147" s="157">
        <v>10504</v>
      </c>
      <c r="E147" s="86">
        <v>82</v>
      </c>
      <c r="F147" s="105">
        <v>5369</v>
      </c>
      <c r="G147" s="160">
        <v>4089</v>
      </c>
      <c r="H147" s="156">
        <f t="shared" si="5"/>
        <v>9540</v>
      </c>
    </row>
    <row r="148" spans="1:8" s="56" customFormat="1" ht="18.75" customHeight="1">
      <c r="A148" s="1059"/>
      <c r="B148" s="1012" t="s">
        <v>167</v>
      </c>
      <c r="C148" s="1013"/>
      <c r="D148" s="157">
        <v>10531</v>
      </c>
      <c r="E148" s="86">
        <v>80</v>
      </c>
      <c r="F148" s="105">
        <v>5370</v>
      </c>
      <c r="G148" s="160">
        <v>4106</v>
      </c>
      <c r="H148" s="156">
        <f t="shared" si="5"/>
        <v>9556</v>
      </c>
    </row>
    <row r="149" spans="1:8" s="56" customFormat="1" ht="18.75" customHeight="1">
      <c r="A149" s="1059"/>
      <c r="B149" s="1012" t="s">
        <v>168</v>
      </c>
      <c r="C149" s="1013"/>
      <c r="D149" s="157">
        <v>10505</v>
      </c>
      <c r="E149" s="86">
        <v>81</v>
      </c>
      <c r="F149" s="105">
        <v>5366</v>
      </c>
      <c r="G149" s="160">
        <v>4119</v>
      </c>
      <c r="H149" s="156">
        <f t="shared" si="5"/>
        <v>9566</v>
      </c>
    </row>
    <row r="150" spans="1:8" s="56" customFormat="1" ht="18.75" customHeight="1">
      <c r="A150" s="1059"/>
      <c r="B150" s="1012" t="s">
        <v>27</v>
      </c>
      <c r="C150" s="1013"/>
      <c r="D150" s="157">
        <v>10533</v>
      </c>
      <c r="E150" s="86">
        <v>82</v>
      </c>
      <c r="F150" s="105">
        <v>5364</v>
      </c>
      <c r="G150" s="160">
        <v>4124</v>
      </c>
      <c r="H150" s="772">
        <f t="shared" si="5"/>
        <v>9570</v>
      </c>
    </row>
    <row r="151" spans="1:8" s="56" customFormat="1" ht="18.75" customHeight="1">
      <c r="A151" s="1059"/>
      <c r="B151" s="1012" t="s">
        <v>29</v>
      </c>
      <c r="C151" s="1013"/>
      <c r="D151" s="157">
        <v>10532</v>
      </c>
      <c r="E151" s="86">
        <v>82</v>
      </c>
      <c r="F151" s="105">
        <v>5363</v>
      </c>
      <c r="G151" s="160">
        <v>4134</v>
      </c>
      <c r="H151" s="156">
        <f t="shared" si="5"/>
        <v>9579</v>
      </c>
    </row>
    <row r="152" spans="1:8" s="56" customFormat="1" ht="18.75" customHeight="1">
      <c r="A152" s="1059"/>
      <c r="B152" s="1012" t="s">
        <v>30</v>
      </c>
      <c r="C152" s="1013"/>
      <c r="D152" s="157">
        <v>10432</v>
      </c>
      <c r="E152" s="86">
        <v>80</v>
      </c>
      <c r="F152" s="105">
        <v>5352</v>
      </c>
      <c r="G152" s="160">
        <v>4140</v>
      </c>
      <c r="H152" s="156">
        <f t="shared" si="5"/>
        <v>9572</v>
      </c>
    </row>
    <row r="153" spans="1:8" s="56" customFormat="1" ht="18.75" customHeight="1">
      <c r="A153" s="1059"/>
      <c r="B153" s="1012" t="s">
        <v>31</v>
      </c>
      <c r="C153" s="1013"/>
      <c r="D153" s="157">
        <v>10394</v>
      </c>
      <c r="E153" s="86">
        <v>82</v>
      </c>
      <c r="F153" s="105">
        <v>5343</v>
      </c>
      <c r="G153" s="160">
        <v>4151</v>
      </c>
      <c r="H153" s="772">
        <f t="shared" si="5"/>
        <v>9576</v>
      </c>
    </row>
    <row r="154" spans="1:8" s="56" customFormat="1" ht="18.75" customHeight="1">
      <c r="A154" s="1059"/>
      <c r="B154" s="1012" t="s">
        <v>32</v>
      </c>
      <c r="C154" s="1013"/>
      <c r="D154" s="157">
        <v>10209</v>
      </c>
      <c r="E154" s="312">
        <v>84</v>
      </c>
      <c r="F154" s="311">
        <v>5334</v>
      </c>
      <c r="G154" s="160">
        <v>4160</v>
      </c>
      <c r="H154" s="156">
        <f t="shared" si="5"/>
        <v>9578</v>
      </c>
    </row>
    <row r="155" spans="1:8" s="56" customFormat="1" ht="18.75" customHeight="1">
      <c r="A155" s="1059"/>
      <c r="B155" s="1012" t="s">
        <v>43</v>
      </c>
      <c r="C155" s="1013"/>
      <c r="D155" s="157">
        <v>10174</v>
      </c>
      <c r="E155" s="86">
        <v>79</v>
      </c>
      <c r="F155" s="105">
        <v>5312</v>
      </c>
      <c r="G155" s="160">
        <v>4160</v>
      </c>
      <c r="H155" s="156">
        <f t="shared" si="5"/>
        <v>9551</v>
      </c>
    </row>
    <row r="156" spans="1:8" s="56" customFormat="1" ht="18.75" customHeight="1">
      <c r="A156" s="1059"/>
      <c r="B156" s="1012" t="s">
        <v>49</v>
      </c>
      <c r="C156" s="1013"/>
      <c r="D156" s="157">
        <v>10039</v>
      </c>
      <c r="E156" s="86">
        <v>80</v>
      </c>
      <c r="F156" s="105">
        <v>5294</v>
      </c>
      <c r="G156" s="160">
        <v>4174</v>
      </c>
      <c r="H156" s="156">
        <f t="shared" si="5"/>
        <v>9548</v>
      </c>
    </row>
    <row r="157" spans="1:8" s="56" customFormat="1" ht="18.75" customHeight="1" thickBot="1">
      <c r="A157" s="1060"/>
      <c r="B157" s="1056" t="s">
        <v>201</v>
      </c>
      <c r="C157" s="1057"/>
      <c r="D157" s="723">
        <v>9871</v>
      </c>
      <c r="E157" s="724">
        <v>81</v>
      </c>
      <c r="F157" s="725">
        <v>5277</v>
      </c>
      <c r="G157" s="726">
        <v>4182</v>
      </c>
      <c r="H157" s="722">
        <f t="shared" si="5"/>
        <v>9540</v>
      </c>
    </row>
    <row r="158" spans="1:8" s="56" customFormat="1" ht="18.75" customHeight="1">
      <c r="A158" s="1058">
        <v>2021</v>
      </c>
      <c r="B158" s="1051" t="s">
        <v>165</v>
      </c>
      <c r="C158" s="1052"/>
      <c r="D158" s="313">
        <v>10173</v>
      </c>
      <c r="E158" s="84">
        <v>80</v>
      </c>
      <c r="F158" s="103">
        <v>5289</v>
      </c>
      <c r="G158" s="315">
        <v>4193</v>
      </c>
      <c r="H158" s="235">
        <f>E158+F158+G158</f>
        <v>9562</v>
      </c>
    </row>
    <row r="159" spans="1:8" s="56" customFormat="1" ht="18.75" customHeight="1">
      <c r="A159" s="1059"/>
      <c r="B159" s="984" t="s">
        <v>166</v>
      </c>
      <c r="C159" s="1043"/>
      <c r="D159" s="157">
        <v>10117</v>
      </c>
      <c r="E159" s="86">
        <v>82</v>
      </c>
      <c r="F159" s="105">
        <v>5323</v>
      </c>
      <c r="G159" s="160">
        <v>4200</v>
      </c>
      <c r="H159" s="156">
        <f aca="true" t="shared" si="6" ref="H159:H169">E159+F159+G159</f>
        <v>9605</v>
      </c>
    </row>
    <row r="160" spans="1:8" s="56" customFormat="1" ht="18.75" customHeight="1">
      <c r="A160" s="1059"/>
      <c r="B160" s="1012" t="s">
        <v>167</v>
      </c>
      <c r="C160" s="1013"/>
      <c r="D160" s="157">
        <v>10070</v>
      </c>
      <c r="E160" s="86">
        <v>80</v>
      </c>
      <c r="F160" s="105">
        <v>5356</v>
      </c>
      <c r="G160" s="160">
        <v>4213</v>
      </c>
      <c r="H160" s="156">
        <f t="shared" si="6"/>
        <v>9649</v>
      </c>
    </row>
    <row r="161" spans="1:8" s="56" customFormat="1" ht="18.75" customHeight="1">
      <c r="A161" s="1059"/>
      <c r="B161" s="1012" t="s">
        <v>168</v>
      </c>
      <c r="C161" s="1013"/>
      <c r="D161" s="157">
        <v>9902</v>
      </c>
      <c r="E161" s="86">
        <v>78</v>
      </c>
      <c r="F161" s="105">
        <v>5409</v>
      </c>
      <c r="G161" s="160">
        <v>4240</v>
      </c>
      <c r="H161" s="156">
        <f t="shared" si="6"/>
        <v>9727</v>
      </c>
    </row>
    <row r="162" spans="1:8" s="56" customFormat="1" ht="18.75" customHeight="1">
      <c r="A162" s="1059"/>
      <c r="B162" s="1012" t="s">
        <v>27</v>
      </c>
      <c r="C162" s="1013"/>
      <c r="D162" s="157">
        <v>9748</v>
      </c>
      <c r="E162" s="86">
        <v>80</v>
      </c>
      <c r="F162" s="105">
        <v>5407</v>
      </c>
      <c r="G162" s="160">
        <v>4250</v>
      </c>
      <c r="H162" s="772">
        <f t="shared" si="6"/>
        <v>9737</v>
      </c>
    </row>
    <row r="163" spans="1:8" s="56" customFormat="1" ht="18.75" customHeight="1">
      <c r="A163" s="1059"/>
      <c r="B163" s="1012" t="s">
        <v>29</v>
      </c>
      <c r="C163" s="1013"/>
      <c r="D163" s="157">
        <v>9746</v>
      </c>
      <c r="E163" s="86">
        <v>81</v>
      </c>
      <c r="F163" s="105">
        <v>5410</v>
      </c>
      <c r="G163" s="160">
        <v>4250</v>
      </c>
      <c r="H163" s="156">
        <f t="shared" si="6"/>
        <v>9741</v>
      </c>
    </row>
    <row r="164" spans="1:8" s="56" customFormat="1" ht="18.75" customHeight="1">
      <c r="A164" s="1059"/>
      <c r="B164" s="1012" t="s">
        <v>30</v>
      </c>
      <c r="C164" s="1013"/>
      <c r="D164" s="157">
        <v>9901</v>
      </c>
      <c r="E164" s="86">
        <v>82</v>
      </c>
      <c r="F164" s="105">
        <v>5405</v>
      </c>
      <c r="G164" s="160">
        <v>4253</v>
      </c>
      <c r="H164" s="156">
        <f t="shared" si="6"/>
        <v>9740</v>
      </c>
    </row>
    <row r="165" spans="1:8" s="56" customFormat="1" ht="18.75" customHeight="1">
      <c r="A165" s="1059"/>
      <c r="B165" s="1012" t="s">
        <v>31</v>
      </c>
      <c r="C165" s="1013"/>
      <c r="D165" s="157">
        <v>9720</v>
      </c>
      <c r="E165" s="86">
        <v>86</v>
      </c>
      <c r="F165" s="105">
        <v>5402</v>
      </c>
      <c r="G165" s="160">
        <v>4246</v>
      </c>
      <c r="H165" s="772">
        <f t="shared" si="6"/>
        <v>9734</v>
      </c>
    </row>
    <row r="166" spans="1:8" s="56" customFormat="1" ht="18.75" customHeight="1">
      <c r="A166" s="1059"/>
      <c r="B166" s="1012" t="s">
        <v>32</v>
      </c>
      <c r="C166" s="1013"/>
      <c r="D166" s="157">
        <v>9614</v>
      </c>
      <c r="E166" s="312">
        <v>85</v>
      </c>
      <c r="F166" s="311">
        <v>5401</v>
      </c>
      <c r="G166" s="160">
        <v>4255</v>
      </c>
      <c r="H166" s="156">
        <f t="shared" si="6"/>
        <v>9741</v>
      </c>
    </row>
    <row r="167" spans="1:8" s="56" customFormat="1" ht="18.75" customHeight="1">
      <c r="A167" s="1059"/>
      <c r="B167" s="1012" t="s">
        <v>43</v>
      </c>
      <c r="C167" s="1013"/>
      <c r="D167" s="157">
        <v>8891</v>
      </c>
      <c r="E167" s="86">
        <v>87</v>
      </c>
      <c r="F167" s="105">
        <v>5412</v>
      </c>
      <c r="G167" s="160">
        <v>4246</v>
      </c>
      <c r="H167" s="772">
        <f t="shared" si="6"/>
        <v>9745</v>
      </c>
    </row>
    <row r="168" spans="1:8" s="56" customFormat="1" ht="18.75" customHeight="1">
      <c r="A168" s="1059"/>
      <c r="B168" s="1012" t="s">
        <v>49</v>
      </c>
      <c r="C168" s="1013"/>
      <c r="D168" s="157">
        <v>9117</v>
      </c>
      <c r="E168" s="86">
        <v>88</v>
      </c>
      <c r="F168" s="105">
        <v>5404</v>
      </c>
      <c r="G168" s="160">
        <v>4244</v>
      </c>
      <c r="H168" s="156">
        <f t="shared" si="6"/>
        <v>9736</v>
      </c>
    </row>
    <row r="169" spans="1:8" s="56" customFormat="1" ht="18.75" customHeight="1" thickBot="1">
      <c r="A169" s="1060"/>
      <c r="B169" s="1056" t="s">
        <v>201</v>
      </c>
      <c r="C169" s="1057"/>
      <c r="D169" s="723">
        <v>9134</v>
      </c>
      <c r="E169" s="724">
        <v>87</v>
      </c>
      <c r="F169" s="725">
        <v>5407</v>
      </c>
      <c r="G169" s="726">
        <v>4260</v>
      </c>
      <c r="H169" s="722">
        <f t="shared" si="6"/>
        <v>9754</v>
      </c>
    </row>
    <row r="170" spans="1:8" s="56" customFormat="1" ht="18.75" customHeight="1">
      <c r="A170" s="1058">
        <v>2022</v>
      </c>
      <c r="B170" s="1051" t="s">
        <v>165</v>
      </c>
      <c r="C170" s="1052"/>
      <c r="D170" s="313">
        <v>8674</v>
      </c>
      <c r="E170" s="84">
        <v>89</v>
      </c>
      <c r="F170" s="103">
        <v>5389</v>
      </c>
      <c r="G170" s="315">
        <v>4272</v>
      </c>
      <c r="H170" s="235">
        <v>9750</v>
      </c>
    </row>
    <row r="171" spans="1:8" s="56" customFormat="1" ht="18.75" customHeight="1">
      <c r="A171" s="1059"/>
      <c r="B171" s="984" t="s">
        <v>166</v>
      </c>
      <c r="C171" s="1043"/>
      <c r="D171" s="157">
        <v>8855</v>
      </c>
      <c r="E171" s="86">
        <v>90</v>
      </c>
      <c r="F171" s="105">
        <v>5398</v>
      </c>
      <c r="G171" s="160">
        <v>4293</v>
      </c>
      <c r="H171" s="156">
        <v>9781</v>
      </c>
    </row>
    <row r="172" spans="1:8" s="56" customFormat="1" ht="18.75" customHeight="1">
      <c r="A172" s="1059"/>
      <c r="B172" s="1012" t="s">
        <v>167</v>
      </c>
      <c r="C172" s="1013"/>
      <c r="D172" s="157">
        <v>8870</v>
      </c>
      <c r="E172" s="86">
        <v>87</v>
      </c>
      <c r="F172" s="105">
        <v>5386</v>
      </c>
      <c r="G172" s="160">
        <v>4309</v>
      </c>
      <c r="H172" s="156">
        <v>9782</v>
      </c>
    </row>
    <row r="173" spans="1:8" s="56" customFormat="1" ht="18.75" customHeight="1">
      <c r="A173" s="1059"/>
      <c r="B173" s="1012" t="s">
        <v>168</v>
      </c>
      <c r="C173" s="1013"/>
      <c r="D173" s="157">
        <v>8821</v>
      </c>
      <c r="E173" s="86">
        <v>88</v>
      </c>
      <c r="F173" s="105">
        <v>5378</v>
      </c>
      <c r="G173" s="160">
        <v>4323</v>
      </c>
      <c r="H173" s="156">
        <v>9789</v>
      </c>
    </row>
    <row r="174" spans="1:8" s="56" customFormat="1" ht="18.75" customHeight="1">
      <c r="A174" s="1059"/>
      <c r="B174" s="1012" t="s">
        <v>27</v>
      </c>
      <c r="C174" s="1013"/>
      <c r="D174" s="157">
        <v>8834</v>
      </c>
      <c r="E174" s="86">
        <v>89</v>
      </c>
      <c r="F174" s="105">
        <v>5376</v>
      </c>
      <c r="G174" s="160">
        <v>4325</v>
      </c>
      <c r="H174" s="772">
        <v>9790</v>
      </c>
    </row>
    <row r="175" spans="1:8" s="56" customFormat="1" ht="18.75" customHeight="1">
      <c r="A175" s="1059"/>
      <c r="B175" s="1012" t="s">
        <v>29</v>
      </c>
      <c r="C175" s="1013"/>
      <c r="D175" s="873">
        <v>8771</v>
      </c>
      <c r="E175" s="86">
        <v>93</v>
      </c>
      <c r="F175" s="105">
        <v>5376</v>
      </c>
      <c r="G175" s="160">
        <v>4332</v>
      </c>
      <c r="H175" s="156">
        <v>9801</v>
      </c>
    </row>
    <row r="176" spans="1:8" s="56" customFormat="1" ht="18.75" customHeight="1">
      <c r="A176" s="1059"/>
      <c r="B176" s="1012" t="s">
        <v>30</v>
      </c>
      <c r="C176" s="1013"/>
      <c r="D176" s="873">
        <v>8675</v>
      </c>
      <c r="E176" s="86">
        <v>93</v>
      </c>
      <c r="F176" s="105">
        <v>5370</v>
      </c>
      <c r="G176" s="160">
        <v>4332</v>
      </c>
      <c r="H176" s="156">
        <v>9795</v>
      </c>
    </row>
    <row r="177" spans="1:8" s="56" customFormat="1" ht="18.75" customHeight="1">
      <c r="A177" s="1059"/>
      <c r="B177" s="1012" t="s">
        <v>31</v>
      </c>
      <c r="C177" s="1013"/>
      <c r="D177" s="873">
        <v>8644</v>
      </c>
      <c r="E177" s="86">
        <v>92</v>
      </c>
      <c r="F177" s="105">
        <v>5364</v>
      </c>
      <c r="G177" s="160">
        <v>4328</v>
      </c>
      <c r="H177" s="772">
        <v>9784</v>
      </c>
    </row>
    <row r="178" spans="1:8" s="56" customFormat="1" ht="18.75" customHeight="1">
      <c r="A178" s="1059"/>
      <c r="B178" s="1012" t="s">
        <v>32</v>
      </c>
      <c r="C178" s="1013"/>
      <c r="D178" s="873">
        <v>8639</v>
      </c>
      <c r="E178" s="312">
        <v>93</v>
      </c>
      <c r="F178" s="311">
        <v>5363</v>
      </c>
      <c r="G178" s="160">
        <v>4343</v>
      </c>
      <c r="H178" s="156">
        <v>9799</v>
      </c>
    </row>
    <row r="179" spans="1:8" s="56" customFormat="1" ht="18.75" customHeight="1">
      <c r="A179" s="1059"/>
      <c r="B179" s="1012" t="s">
        <v>43</v>
      </c>
      <c r="C179" s="1013"/>
      <c r="D179" s="873">
        <v>8800</v>
      </c>
      <c r="E179" s="86">
        <v>95</v>
      </c>
      <c r="F179" s="105">
        <v>5357</v>
      </c>
      <c r="G179" s="160">
        <v>4339</v>
      </c>
      <c r="H179" s="772">
        <v>9791</v>
      </c>
    </row>
    <row r="180" spans="1:8" s="56" customFormat="1" ht="18.75" customHeight="1">
      <c r="A180" s="1059"/>
      <c r="B180" s="1012" t="s">
        <v>49</v>
      </c>
      <c r="C180" s="1013"/>
      <c r="D180" s="873">
        <v>9005</v>
      </c>
      <c r="E180" s="86">
        <v>94</v>
      </c>
      <c r="F180" s="105">
        <v>5355</v>
      </c>
      <c r="G180" s="160">
        <v>4333</v>
      </c>
      <c r="H180" s="156">
        <v>9782</v>
      </c>
    </row>
    <row r="181" spans="1:8" s="56" customFormat="1" ht="18.75" customHeight="1" thickBot="1">
      <c r="A181" s="1060"/>
      <c r="B181" s="1056" t="s">
        <v>201</v>
      </c>
      <c r="C181" s="1057"/>
      <c r="D181" s="723">
        <v>9193</v>
      </c>
      <c r="E181" s="724">
        <v>95</v>
      </c>
      <c r="F181" s="725">
        <v>5349</v>
      </c>
      <c r="G181" s="726">
        <v>4330</v>
      </c>
      <c r="H181" s="722">
        <v>9774</v>
      </c>
    </row>
    <row r="182" spans="1:8" s="56" customFormat="1" ht="18.75" customHeight="1">
      <c r="A182" s="1061">
        <v>2023</v>
      </c>
      <c r="B182" s="1063" t="s">
        <v>165</v>
      </c>
      <c r="C182" s="1064"/>
      <c r="D182" s="851">
        <v>9050</v>
      </c>
      <c r="E182" s="852">
        <v>97</v>
      </c>
      <c r="F182" s="849">
        <v>5331</v>
      </c>
      <c r="G182" s="853">
        <v>4322</v>
      </c>
      <c r="H182" s="772">
        <v>9750</v>
      </c>
    </row>
    <row r="183" spans="1:8" s="56" customFormat="1" ht="18.75" customHeight="1">
      <c r="A183" s="1059"/>
      <c r="B183" s="984" t="s">
        <v>166</v>
      </c>
      <c r="C183" s="1043"/>
      <c r="D183" s="157">
        <v>8879</v>
      </c>
      <c r="E183" s="86">
        <v>98</v>
      </c>
      <c r="F183" s="105">
        <v>5341</v>
      </c>
      <c r="G183" s="160">
        <v>4326</v>
      </c>
      <c r="H183" s="156">
        <v>9765</v>
      </c>
    </row>
    <row r="184" spans="1:8" s="56" customFormat="1" ht="18.75" customHeight="1">
      <c r="A184" s="1059"/>
      <c r="B184" s="1012" t="s">
        <v>167</v>
      </c>
      <c r="C184" s="1013"/>
      <c r="D184" s="157">
        <v>8880</v>
      </c>
      <c r="E184" s="86">
        <v>101</v>
      </c>
      <c r="F184" s="105">
        <v>5344</v>
      </c>
      <c r="G184" s="160">
        <v>4332</v>
      </c>
      <c r="H184" s="156">
        <v>9777</v>
      </c>
    </row>
    <row r="185" spans="1:8" s="56" customFormat="1" ht="18.75" customHeight="1">
      <c r="A185" s="1059"/>
      <c r="B185" s="1012" t="s">
        <v>168</v>
      </c>
      <c r="C185" s="1013"/>
      <c r="D185" s="157">
        <v>8667</v>
      </c>
      <c r="E185" s="86">
        <v>100</v>
      </c>
      <c r="F185" s="105">
        <v>5391</v>
      </c>
      <c r="G185" s="160">
        <v>4323</v>
      </c>
      <c r="H185" s="156">
        <v>9814</v>
      </c>
    </row>
    <row r="186" spans="1:8" s="56" customFormat="1" ht="18.75" customHeight="1">
      <c r="A186" s="1059"/>
      <c r="B186" s="1012" t="s">
        <v>27</v>
      </c>
      <c r="C186" s="1013"/>
      <c r="D186" s="157">
        <v>8669</v>
      </c>
      <c r="E186" s="86">
        <v>96</v>
      </c>
      <c r="F186" s="105">
        <v>5526</v>
      </c>
      <c r="G186" s="160">
        <v>4333</v>
      </c>
      <c r="H186" s="772">
        <v>9955</v>
      </c>
    </row>
    <row r="187" spans="1:8" s="56" customFormat="1" ht="18.75" customHeight="1">
      <c r="A187" s="1059"/>
      <c r="B187" s="1012" t="s">
        <v>29</v>
      </c>
      <c r="C187" s="1013"/>
      <c r="D187" s="873">
        <v>8452</v>
      </c>
      <c r="E187" s="86">
        <v>95</v>
      </c>
      <c r="F187" s="105">
        <v>5640</v>
      </c>
      <c r="G187" s="160">
        <v>4375</v>
      </c>
      <c r="H187" s="156">
        <v>10110</v>
      </c>
    </row>
    <row r="188" spans="1:8" s="56" customFormat="1" ht="18.75" customHeight="1">
      <c r="A188" s="1059"/>
      <c r="B188" s="1012" t="s">
        <v>30</v>
      </c>
      <c r="C188" s="1013"/>
      <c r="D188" s="873">
        <v>8414</v>
      </c>
      <c r="E188" s="86">
        <v>97</v>
      </c>
      <c r="F188" s="105">
        <v>5677</v>
      </c>
      <c r="G188" s="160">
        <v>4356</v>
      </c>
      <c r="H188" s="156">
        <v>10130</v>
      </c>
    </row>
    <row r="189" spans="1:8" s="56" customFormat="1" ht="18.75" customHeight="1">
      <c r="A189" s="1059"/>
      <c r="B189" s="1012" t="s">
        <v>31</v>
      </c>
      <c r="C189" s="1013"/>
      <c r="D189" s="873">
        <v>8323</v>
      </c>
      <c r="E189" s="86">
        <v>98</v>
      </c>
      <c r="F189" s="105">
        <v>5722</v>
      </c>
      <c r="G189" s="160">
        <v>4441</v>
      </c>
      <c r="H189" s="772">
        <v>10261</v>
      </c>
    </row>
    <row r="190" spans="1:8" s="56" customFormat="1" ht="18.75" customHeight="1">
      <c r="A190" s="1059"/>
      <c r="B190" s="1012" t="s">
        <v>32</v>
      </c>
      <c r="C190" s="1013"/>
      <c r="D190" s="873">
        <v>8308</v>
      </c>
      <c r="E190" s="312">
        <v>98</v>
      </c>
      <c r="F190" s="311">
        <v>5724</v>
      </c>
      <c r="G190" s="160">
        <v>4439</v>
      </c>
      <c r="H190" s="156">
        <v>10261</v>
      </c>
    </row>
    <row r="191" spans="1:8" s="56" customFormat="1" ht="18.75" customHeight="1">
      <c r="A191" s="1059"/>
      <c r="B191" s="1012" t="s">
        <v>43</v>
      </c>
      <c r="C191" s="1013"/>
      <c r="D191" s="873">
        <v>8283</v>
      </c>
      <c r="E191" s="86">
        <v>95</v>
      </c>
      <c r="F191" s="105">
        <v>5751</v>
      </c>
      <c r="G191" s="160">
        <v>4458</v>
      </c>
      <c r="H191" s="772">
        <v>10304</v>
      </c>
    </row>
    <row r="192" spans="1:8" s="56" customFormat="1" ht="18.75" customHeight="1">
      <c r="A192" s="1059"/>
      <c r="B192" s="1012" t="s">
        <v>49</v>
      </c>
      <c r="C192" s="1013"/>
      <c r="D192" s="873">
        <v>8262</v>
      </c>
      <c r="E192" s="86">
        <v>97</v>
      </c>
      <c r="F192" s="105">
        <v>5750</v>
      </c>
      <c r="G192" s="160">
        <v>4482</v>
      </c>
      <c r="H192" s="156">
        <v>10329</v>
      </c>
    </row>
    <row r="193" spans="1:8" s="56" customFormat="1" ht="18.75" customHeight="1" thickBot="1">
      <c r="A193" s="1062"/>
      <c r="B193" s="1068" t="s">
        <v>201</v>
      </c>
      <c r="C193" s="1069"/>
      <c r="D193" s="698">
        <v>8384</v>
      </c>
      <c r="E193" s="704">
        <v>95</v>
      </c>
      <c r="F193" s="705">
        <v>5763</v>
      </c>
      <c r="G193" s="706">
        <v>4513</v>
      </c>
      <c r="H193" s="827">
        <v>10371</v>
      </c>
    </row>
    <row r="194" spans="1:8" s="56" customFormat="1" ht="13.5" thickTop="1">
      <c r="A194" s="1094"/>
      <c r="B194" s="1094"/>
      <c r="C194" s="1094"/>
      <c r="D194" s="1094"/>
      <c r="E194" s="1094"/>
      <c r="F194" s="1094"/>
      <c r="G194" s="1094"/>
      <c r="H194" s="1094"/>
    </row>
    <row r="195" spans="1:8" ht="12.75">
      <c r="A195" s="1067" t="s">
        <v>45</v>
      </c>
      <c r="B195" s="1067"/>
      <c r="C195" s="1067"/>
      <c r="D195" s="1067"/>
      <c r="E195" s="1067"/>
      <c r="F195" s="1067"/>
      <c r="G195" s="1067"/>
      <c r="H195" s="1067"/>
    </row>
    <row r="196" spans="1:8" s="56" customFormat="1" ht="12.75">
      <c r="A196" s="1003" t="s">
        <v>34</v>
      </c>
      <c r="B196" s="1003"/>
      <c r="C196" s="1003"/>
      <c r="D196" s="1003"/>
      <c r="E196" s="1003"/>
      <c r="F196" s="616"/>
      <c r="G196" s="51"/>
      <c r="H196" s="51"/>
    </row>
    <row r="197" spans="1:8" s="56" customFormat="1" ht="12.75">
      <c r="A197" s="1002" t="s">
        <v>625</v>
      </c>
      <c r="B197" s="1007"/>
      <c r="C197" s="1007"/>
      <c r="D197" s="1007"/>
      <c r="E197" s="563"/>
      <c r="F197" s="563"/>
      <c r="G197" s="51"/>
      <c r="H197" s="51"/>
    </row>
    <row r="198" spans="1:6" s="56" customFormat="1" ht="12.75">
      <c r="A198" s="1002" t="s">
        <v>35</v>
      </c>
      <c r="B198" s="1002"/>
      <c r="C198" s="1002"/>
      <c r="D198" s="1002"/>
      <c r="E198" s="1002"/>
      <c r="F198" s="1002"/>
    </row>
    <row r="199" spans="1:8" s="56" customFormat="1" ht="12.75">
      <c r="A199" s="1041" t="s">
        <v>350</v>
      </c>
      <c r="B199" s="1041"/>
      <c r="C199" s="1041"/>
      <c r="D199" s="1041"/>
      <c r="E199" s="1041"/>
      <c r="F199" s="52"/>
      <c r="G199" s="45"/>
      <c r="H199" s="45"/>
    </row>
    <row r="200" spans="1:8" s="56" customFormat="1" ht="12.75">
      <c r="A200" s="469"/>
      <c r="B200" s="469"/>
      <c r="C200" s="469"/>
      <c r="D200" s="469"/>
      <c r="E200" s="469"/>
      <c r="F200" s="52"/>
      <c r="G200" s="45"/>
      <c r="H200" s="45"/>
    </row>
    <row r="201" spans="1:8" s="56" customFormat="1" ht="12.75">
      <c r="A201" s="872"/>
      <c r="B201" s="469"/>
      <c r="C201" s="469"/>
      <c r="D201" s="469"/>
      <c r="E201" s="469"/>
      <c r="F201" s="52"/>
      <c r="G201" s="45"/>
      <c r="H201" s="45"/>
    </row>
    <row r="202" spans="1:8" s="56" customFormat="1" ht="12.75">
      <c r="A202" s="469"/>
      <c r="B202" s="469"/>
      <c r="C202" s="469"/>
      <c r="D202" s="469"/>
      <c r="E202" s="469"/>
      <c r="F202" s="52"/>
      <c r="G202" s="45"/>
      <c r="H202" s="45"/>
    </row>
    <row r="203" spans="1:8" s="56" customFormat="1" ht="12.75">
      <c r="A203" s="45"/>
      <c r="B203" s="45"/>
      <c r="C203" s="46"/>
      <c r="D203" s="47"/>
      <c r="E203" s="45"/>
      <c r="F203" s="45"/>
      <c r="G203" s="45"/>
      <c r="H203" s="45"/>
    </row>
    <row r="204" spans="1:8" s="56" customFormat="1" ht="12.75">
      <c r="A204" s="45"/>
      <c r="B204" s="45"/>
      <c r="C204" s="46"/>
      <c r="D204" s="1008" t="s">
        <v>36</v>
      </c>
      <c r="E204" s="1008"/>
      <c r="F204" s="45"/>
      <c r="G204" s="53"/>
      <c r="H204" s="45"/>
    </row>
    <row r="205" spans="1:8" s="56" customFormat="1" ht="12.75">
      <c r="A205" s="45"/>
      <c r="B205" s="45"/>
      <c r="C205" s="46"/>
      <c r="D205" s="47"/>
      <c r="E205" s="45"/>
      <c r="F205" s="45"/>
      <c r="G205" s="45"/>
      <c r="H205" s="45"/>
    </row>
    <row r="206" spans="2:3" s="56" customFormat="1" ht="12.75">
      <c r="B206" s="55"/>
      <c r="C206" s="44"/>
    </row>
    <row r="207" spans="2:3" s="56" customFormat="1" ht="12.75">
      <c r="B207" s="55"/>
      <c r="C207" s="44"/>
    </row>
    <row r="208" spans="2:3" s="56" customFormat="1" ht="12.75">
      <c r="B208" s="55"/>
      <c r="C208" s="44"/>
    </row>
    <row r="209" spans="2:3" s="56" customFormat="1" ht="12.75">
      <c r="B209" s="55"/>
      <c r="C209" s="44"/>
    </row>
    <row r="210" spans="2:3" s="56" customFormat="1" ht="12.75">
      <c r="B210" s="55"/>
      <c r="C210" s="44"/>
    </row>
    <row r="211" spans="2:3" s="56" customFormat="1" ht="12.75">
      <c r="B211" s="55"/>
      <c r="C211" s="44"/>
    </row>
    <row r="212" spans="2:3" s="56" customFormat="1" ht="12.75">
      <c r="B212" s="55"/>
      <c r="C212" s="44"/>
    </row>
    <row r="213" spans="2:3" s="56" customFormat="1" ht="12.75">
      <c r="B213" s="55"/>
      <c r="C213" s="44"/>
    </row>
    <row r="214" spans="2:3" s="56" customFormat="1" ht="12.75">
      <c r="B214" s="55"/>
      <c r="C214" s="44"/>
    </row>
    <row r="215" spans="2:3" s="56" customFormat="1" ht="12.75">
      <c r="B215" s="55"/>
      <c r="C215" s="44"/>
    </row>
    <row r="216" spans="2:3" s="56" customFormat="1" ht="12.75">
      <c r="B216" s="55"/>
      <c r="C216" s="44"/>
    </row>
    <row r="217" spans="2:3" s="56" customFormat="1" ht="12.75">
      <c r="B217" s="55"/>
      <c r="C217" s="44"/>
    </row>
    <row r="218" spans="2:3" s="56" customFormat="1" ht="12.75">
      <c r="B218" s="55"/>
      <c r="C218" s="44"/>
    </row>
    <row r="219" spans="2:3" s="56" customFormat="1" ht="12.75">
      <c r="B219" s="55"/>
      <c r="C219" s="44"/>
    </row>
    <row r="220" spans="2:3" s="56" customFormat="1" ht="12.75">
      <c r="B220" s="55"/>
      <c r="C220" s="44"/>
    </row>
    <row r="221" spans="2:3" s="56" customFormat="1" ht="12.75">
      <c r="B221" s="55"/>
      <c r="C221" s="44"/>
    </row>
    <row r="222" spans="2:3" s="56" customFormat="1" ht="12.75">
      <c r="B222" s="55"/>
      <c r="C222" s="44"/>
    </row>
    <row r="223" spans="2:3" s="56" customFormat="1" ht="12.75">
      <c r="B223" s="55"/>
      <c r="C223" s="44"/>
    </row>
    <row r="224" spans="2:3" s="56" customFormat="1" ht="12.75">
      <c r="B224" s="55"/>
      <c r="C224" s="44"/>
    </row>
    <row r="225" spans="2:3" s="56" customFormat="1" ht="12.75">
      <c r="B225" s="55"/>
      <c r="C225" s="44"/>
    </row>
    <row r="226" spans="2:3" s="56" customFormat="1" ht="12.75">
      <c r="B226" s="55"/>
      <c r="C226" s="44"/>
    </row>
    <row r="227" spans="2:3" s="56" customFormat="1" ht="12.75">
      <c r="B227" s="55"/>
      <c r="C227" s="44"/>
    </row>
    <row r="228" spans="2:3" s="56" customFormat="1" ht="12.75">
      <c r="B228" s="55"/>
      <c r="C228" s="44"/>
    </row>
    <row r="229" spans="2:3" s="56" customFormat="1" ht="12.75">
      <c r="B229" s="55"/>
      <c r="C229" s="44"/>
    </row>
    <row r="230" spans="2:3" s="56" customFormat="1" ht="12.75">
      <c r="B230" s="55"/>
      <c r="C230" s="44"/>
    </row>
    <row r="231" spans="2:3" s="56" customFormat="1" ht="12.75">
      <c r="B231" s="55"/>
      <c r="C231" s="44"/>
    </row>
    <row r="232" spans="2:3" s="56" customFormat="1" ht="12.75">
      <c r="B232" s="55"/>
      <c r="C232" s="44"/>
    </row>
    <row r="233" spans="2:3" s="56" customFormat="1" ht="12.75">
      <c r="B233" s="55"/>
      <c r="C233" s="44"/>
    </row>
    <row r="234" spans="2:3" s="56" customFormat="1" ht="12.75">
      <c r="B234" s="55"/>
      <c r="C234" s="44"/>
    </row>
    <row r="235" spans="2:3" s="56" customFormat="1" ht="12.75">
      <c r="B235" s="55"/>
      <c r="C235" s="44"/>
    </row>
    <row r="236" spans="2:3" s="56" customFormat="1" ht="12.75">
      <c r="B236" s="55"/>
      <c r="C236" s="44"/>
    </row>
    <row r="237" spans="2:3" s="56" customFormat="1" ht="12.75">
      <c r="B237" s="55"/>
      <c r="C237" s="44"/>
    </row>
    <row r="238" spans="2:3" s="56" customFormat="1" ht="12.75">
      <c r="B238" s="55"/>
      <c r="C238" s="44"/>
    </row>
    <row r="239" spans="2:3" s="56" customFormat="1" ht="12.75">
      <c r="B239" s="55"/>
      <c r="C239" s="44"/>
    </row>
    <row r="240" spans="2:3" s="56" customFormat="1" ht="12.75">
      <c r="B240" s="55"/>
      <c r="C240" s="44"/>
    </row>
    <row r="241" spans="2:3" s="56" customFormat="1" ht="12.75">
      <c r="B241" s="55"/>
      <c r="C241" s="44"/>
    </row>
    <row r="242" spans="2:3" s="56" customFormat="1" ht="12.75">
      <c r="B242" s="55"/>
      <c r="C242" s="44"/>
    </row>
    <row r="243" spans="2:3" s="56" customFormat="1" ht="12.75">
      <c r="B243" s="55"/>
      <c r="C243" s="44"/>
    </row>
    <row r="244" spans="2:3" s="56" customFormat="1" ht="12.75">
      <c r="B244" s="55"/>
      <c r="C244" s="44"/>
    </row>
    <row r="245" spans="2:3" s="56" customFormat="1" ht="12.75">
      <c r="B245" s="55"/>
      <c r="C245" s="44"/>
    </row>
    <row r="246" spans="2:3" s="56" customFormat="1" ht="12.75">
      <c r="B246" s="55"/>
      <c r="C246" s="44"/>
    </row>
    <row r="247" spans="2:3" s="56" customFormat="1" ht="12.75">
      <c r="B247" s="55"/>
      <c r="C247" s="44"/>
    </row>
    <row r="248" spans="2:3" s="56" customFormat="1" ht="12.75">
      <c r="B248" s="55"/>
      <c r="C248" s="44"/>
    </row>
    <row r="249" spans="2:3" s="56" customFormat="1" ht="12.75">
      <c r="B249" s="55"/>
      <c r="C249" s="44"/>
    </row>
    <row r="250" spans="2:11" s="56" customFormat="1" ht="12.75">
      <c r="B250" s="55"/>
      <c r="C250" s="44"/>
      <c r="I250" s="55"/>
      <c r="J250" s="55"/>
      <c r="K250" s="55"/>
    </row>
    <row r="251" spans="2:11" s="56" customFormat="1" ht="12.75">
      <c r="B251" s="55"/>
      <c r="C251" s="44"/>
      <c r="I251" s="55"/>
      <c r="J251" s="55"/>
      <c r="K251" s="55"/>
    </row>
    <row r="252" spans="2:11" s="56" customFormat="1" ht="12.75">
      <c r="B252" s="55"/>
      <c r="C252" s="44"/>
      <c r="I252" s="55"/>
      <c r="J252" s="55"/>
      <c r="K252" s="55"/>
    </row>
    <row r="253" spans="2:11" s="56" customFormat="1" ht="12.75">
      <c r="B253" s="55"/>
      <c r="C253" s="44"/>
      <c r="I253" s="55"/>
      <c r="J253" s="55"/>
      <c r="K253" s="55"/>
    </row>
    <row r="254" spans="1:8" ht="12.75">
      <c r="A254" s="56"/>
      <c r="C254" s="44"/>
      <c r="D254" s="56"/>
      <c r="E254" s="56"/>
      <c r="F254" s="56"/>
      <c r="G254" s="56"/>
      <c r="H254" s="56"/>
    </row>
    <row r="255" spans="1:8" ht="12.75">
      <c r="A255" s="56"/>
      <c r="C255" s="44"/>
      <c r="D255" s="56"/>
      <c r="E255" s="56"/>
      <c r="F255" s="56"/>
      <c r="G255" s="56"/>
      <c r="H255" s="56"/>
    </row>
    <row r="256" spans="1:8" ht="12.75">
      <c r="A256" s="56"/>
      <c r="C256" s="44"/>
      <c r="D256" s="56"/>
      <c r="E256" s="56"/>
      <c r="F256" s="56"/>
      <c r="G256" s="56"/>
      <c r="H256" s="56"/>
    </row>
    <row r="257" spans="1:8" ht="12.75">
      <c r="A257" s="56"/>
      <c r="C257" s="44"/>
      <c r="D257" s="56"/>
      <c r="E257" s="56"/>
      <c r="F257" s="56"/>
      <c r="G257" s="56"/>
      <c r="H257" s="56"/>
    </row>
    <row r="258" spans="1:8" ht="12.75">
      <c r="A258" s="56"/>
      <c r="C258" s="44"/>
      <c r="D258" s="56"/>
      <c r="E258" s="56"/>
      <c r="F258" s="56"/>
      <c r="G258" s="56"/>
      <c r="H258" s="56"/>
    </row>
    <row r="259" spans="1:8" ht="12.75">
      <c r="A259" s="56"/>
      <c r="C259" s="44"/>
      <c r="D259" s="56"/>
      <c r="E259" s="56"/>
      <c r="F259" s="56"/>
      <c r="G259" s="56"/>
      <c r="H259" s="56"/>
    </row>
    <row r="260" spans="1:8" ht="12.75">
      <c r="A260" s="56"/>
      <c r="C260" s="44"/>
      <c r="D260" s="56"/>
      <c r="E260" s="56"/>
      <c r="F260" s="56"/>
      <c r="G260" s="56"/>
      <c r="H260" s="56"/>
    </row>
    <row r="261" spans="1:8" ht="12.75">
      <c r="A261" s="56"/>
      <c r="C261" s="44"/>
      <c r="D261" s="56"/>
      <c r="E261" s="56"/>
      <c r="F261" s="56"/>
      <c r="G261" s="56"/>
      <c r="H261" s="56"/>
    </row>
    <row r="262" spans="1:8" ht="12.75">
      <c r="A262" s="56"/>
      <c r="C262" s="44"/>
      <c r="D262" s="56"/>
      <c r="E262" s="56"/>
      <c r="F262" s="56"/>
      <c r="G262" s="56"/>
      <c r="H262" s="56"/>
    </row>
    <row r="263" spans="1:8" ht="12.75">
      <c r="A263" s="56"/>
      <c r="C263" s="44"/>
      <c r="D263" s="56"/>
      <c r="E263" s="56"/>
      <c r="F263" s="56"/>
      <c r="G263" s="56"/>
      <c r="H263" s="56"/>
    </row>
    <row r="264" spans="1:8" ht="12.75">
      <c r="A264" s="56"/>
      <c r="C264" s="44"/>
      <c r="D264" s="56"/>
      <c r="E264" s="56"/>
      <c r="F264" s="56"/>
      <c r="H264" s="56"/>
    </row>
    <row r="265" spans="1:8" ht="12.75">
      <c r="A265" s="56"/>
      <c r="C265" s="44"/>
      <c r="D265" s="56"/>
      <c r="E265" s="56"/>
      <c r="F265" s="56"/>
      <c r="H265" s="56"/>
    </row>
    <row r="266" ht="12.75">
      <c r="C266" s="58"/>
    </row>
    <row r="267" ht="12.75">
      <c r="C267" s="58"/>
    </row>
    <row r="268" ht="12.75">
      <c r="C268" s="58"/>
    </row>
    <row r="269" ht="12.75">
      <c r="C269" s="58"/>
    </row>
    <row r="270" ht="12.75">
      <c r="C270" s="58"/>
    </row>
    <row r="271" ht="12.75">
      <c r="C271" s="58"/>
    </row>
    <row r="272" ht="12.75">
      <c r="C272" s="58"/>
    </row>
    <row r="273" ht="12.75">
      <c r="C273" s="58"/>
    </row>
    <row r="274" ht="12.75">
      <c r="C274" s="58"/>
    </row>
    <row r="275" ht="12.75">
      <c r="C275" s="58"/>
    </row>
    <row r="276" ht="12.75">
      <c r="C276" s="58"/>
    </row>
    <row r="277" ht="12.75">
      <c r="C277" s="58"/>
    </row>
    <row r="278" ht="12.75">
      <c r="C278" s="58"/>
    </row>
    <row r="279" ht="12.75">
      <c r="C279" s="58"/>
    </row>
    <row r="280" ht="12.75">
      <c r="C280" s="58"/>
    </row>
    <row r="281" ht="12.75">
      <c r="C281" s="58"/>
    </row>
    <row r="282" ht="12.75">
      <c r="C282" s="58"/>
    </row>
    <row r="283" ht="12.75">
      <c r="C283" s="58"/>
    </row>
    <row r="284" ht="12.75">
      <c r="C284" s="58"/>
    </row>
    <row r="285" ht="12.75">
      <c r="C285" s="58"/>
    </row>
    <row r="286" ht="12.75">
      <c r="C286" s="58"/>
    </row>
    <row r="287" ht="12.75">
      <c r="C287" s="58"/>
    </row>
    <row r="288" ht="12.75">
      <c r="C288" s="58"/>
    </row>
    <row r="289" ht="12.75">
      <c r="C289" s="58"/>
    </row>
    <row r="290" ht="12.75">
      <c r="C290" s="58"/>
    </row>
    <row r="291" ht="12.75">
      <c r="C291" s="58"/>
    </row>
    <row r="292" ht="12.75">
      <c r="C292" s="58"/>
    </row>
    <row r="293" ht="12.75">
      <c r="C293" s="58"/>
    </row>
    <row r="294" ht="12.75">
      <c r="C294" s="58"/>
    </row>
    <row r="295" ht="12.75">
      <c r="C295" s="58"/>
    </row>
    <row r="296" ht="12.75">
      <c r="C296" s="58"/>
    </row>
    <row r="297" ht="12.75">
      <c r="C297" s="58"/>
    </row>
    <row r="298" ht="12.75">
      <c r="C298" s="58"/>
    </row>
    <row r="299" ht="12.75">
      <c r="C299" s="58"/>
    </row>
    <row r="300" ht="12.75">
      <c r="C300" s="58"/>
    </row>
    <row r="301" ht="12.75">
      <c r="C301" s="58"/>
    </row>
    <row r="302" ht="12.75">
      <c r="C302" s="58"/>
    </row>
    <row r="303" ht="12.75">
      <c r="C303" s="58"/>
    </row>
    <row r="304" ht="12.75">
      <c r="C304" s="58"/>
    </row>
    <row r="305" ht="12.75">
      <c r="C305" s="58"/>
    </row>
    <row r="306" ht="12.75">
      <c r="C306" s="58"/>
    </row>
    <row r="307" ht="12.75">
      <c r="C307" s="58"/>
    </row>
    <row r="308" ht="12.75">
      <c r="C308" s="58"/>
    </row>
    <row r="309" ht="12.75">
      <c r="C309" s="58"/>
    </row>
    <row r="310" ht="12.75">
      <c r="C310" s="58"/>
    </row>
    <row r="311" ht="12.75">
      <c r="C311" s="58"/>
    </row>
    <row r="312" ht="12.75">
      <c r="C312" s="58"/>
    </row>
    <row r="313" ht="12.75">
      <c r="C313" s="58"/>
    </row>
    <row r="314" ht="12.75">
      <c r="C314" s="58"/>
    </row>
    <row r="315" ht="12.75">
      <c r="C315" s="58"/>
    </row>
    <row r="316" ht="12.75">
      <c r="C316" s="58"/>
    </row>
    <row r="317" ht="12.75">
      <c r="C317" s="58"/>
    </row>
    <row r="318" ht="12.75">
      <c r="C318" s="58"/>
    </row>
    <row r="319" ht="12.75">
      <c r="C319" s="58"/>
    </row>
    <row r="320" ht="12.75">
      <c r="C320" s="58"/>
    </row>
    <row r="321" ht="12.75">
      <c r="C321" s="58"/>
    </row>
    <row r="322" ht="12.75">
      <c r="C322" s="58"/>
    </row>
    <row r="323" ht="12.75">
      <c r="C323" s="58"/>
    </row>
    <row r="324" ht="12.75">
      <c r="C324" s="58"/>
    </row>
    <row r="325" ht="12.75">
      <c r="C325" s="58"/>
    </row>
    <row r="326" ht="12.75">
      <c r="C326" s="58"/>
    </row>
    <row r="327" ht="12.75">
      <c r="C327" s="58"/>
    </row>
    <row r="328" ht="12.75">
      <c r="C328" s="58"/>
    </row>
    <row r="329" ht="12.75">
      <c r="C329" s="58"/>
    </row>
    <row r="330" ht="12.75">
      <c r="C330" s="58"/>
    </row>
    <row r="331" ht="12.75">
      <c r="C331" s="58"/>
    </row>
    <row r="332" ht="12.75">
      <c r="C332" s="58"/>
    </row>
    <row r="333" ht="12.75">
      <c r="C333" s="58"/>
    </row>
    <row r="334" ht="12.75">
      <c r="C334" s="58"/>
    </row>
    <row r="335" ht="12.75">
      <c r="C335" s="58"/>
    </row>
    <row r="336" ht="12.75">
      <c r="C336" s="58"/>
    </row>
    <row r="337" ht="12.75">
      <c r="C337" s="58"/>
    </row>
    <row r="338" ht="12.75">
      <c r="C338" s="58"/>
    </row>
    <row r="339" ht="12.75">
      <c r="C339" s="58"/>
    </row>
    <row r="340" ht="12.75">
      <c r="C340" s="58"/>
    </row>
    <row r="341" ht="12.75">
      <c r="C341" s="58"/>
    </row>
    <row r="342" ht="12.75">
      <c r="C342" s="58"/>
    </row>
    <row r="343" ht="12.75">
      <c r="C343" s="58"/>
    </row>
    <row r="344" ht="12.75">
      <c r="C344" s="58"/>
    </row>
    <row r="345" ht="12.75">
      <c r="C345" s="58"/>
    </row>
    <row r="346" ht="12.75">
      <c r="C346" s="58"/>
    </row>
    <row r="347" ht="12.75">
      <c r="C347" s="58"/>
    </row>
    <row r="348" ht="12.75">
      <c r="C348" s="58"/>
    </row>
    <row r="349" ht="12.75">
      <c r="C349" s="58"/>
    </row>
    <row r="350" ht="12.75">
      <c r="C350" s="58"/>
    </row>
    <row r="351" ht="12.75">
      <c r="C351" s="58"/>
    </row>
    <row r="352" ht="12.75">
      <c r="C352" s="58"/>
    </row>
    <row r="353" ht="12.75">
      <c r="C353" s="58"/>
    </row>
    <row r="354" ht="12.75">
      <c r="C354" s="58"/>
    </row>
    <row r="355" ht="12.75">
      <c r="C355" s="58"/>
    </row>
    <row r="356" ht="12.75">
      <c r="C356" s="58"/>
    </row>
    <row r="357" ht="12.75">
      <c r="C357" s="58"/>
    </row>
    <row r="358" ht="12.75">
      <c r="C358" s="58"/>
    </row>
    <row r="359" ht="12.75">
      <c r="C359" s="58"/>
    </row>
    <row r="360" ht="12.75">
      <c r="C360" s="58"/>
    </row>
    <row r="361" ht="12.75">
      <c r="C361" s="58"/>
    </row>
    <row r="362" ht="12.75">
      <c r="C362" s="58"/>
    </row>
    <row r="363" ht="12.75">
      <c r="C363" s="58"/>
    </row>
    <row r="364" ht="12.75">
      <c r="C364" s="58"/>
    </row>
    <row r="365" ht="12.75">
      <c r="C365" s="58"/>
    </row>
    <row r="366" ht="12.75">
      <c r="C366" s="58"/>
    </row>
    <row r="367" ht="12.75">
      <c r="C367" s="58"/>
    </row>
    <row r="368" ht="12.75">
      <c r="C368" s="58"/>
    </row>
    <row r="369" ht="12.75">
      <c r="C369" s="58"/>
    </row>
    <row r="370" ht="12.75">
      <c r="C370" s="58"/>
    </row>
    <row r="371" ht="12.75">
      <c r="C371" s="58"/>
    </row>
    <row r="372" ht="12.75">
      <c r="C372" s="58"/>
    </row>
    <row r="373" ht="12.75">
      <c r="C373" s="58"/>
    </row>
    <row r="374" ht="12.75">
      <c r="C374" s="58"/>
    </row>
    <row r="375" ht="12.75">
      <c r="C375" s="58"/>
    </row>
    <row r="376" ht="12.75">
      <c r="C376" s="58"/>
    </row>
    <row r="377" ht="12.75">
      <c r="C377" s="58"/>
    </row>
    <row r="378" ht="12.75">
      <c r="C378" s="58"/>
    </row>
    <row r="379" ht="12.75">
      <c r="C379" s="58"/>
    </row>
    <row r="380" ht="12.75">
      <c r="C380" s="58"/>
    </row>
    <row r="381" ht="12.75">
      <c r="C381" s="58"/>
    </row>
    <row r="382" ht="12.75">
      <c r="C382" s="58"/>
    </row>
    <row r="383" ht="12.75">
      <c r="C383" s="58"/>
    </row>
    <row r="384" ht="12.75">
      <c r="C384" s="58"/>
    </row>
    <row r="385" ht="12.75">
      <c r="C385" s="58"/>
    </row>
    <row r="386" ht="12.75">
      <c r="C386" s="58"/>
    </row>
    <row r="387" ht="12.75">
      <c r="C387" s="58"/>
    </row>
    <row r="388" ht="12.75">
      <c r="C388" s="58"/>
    </row>
    <row r="389" ht="12.75">
      <c r="C389" s="58"/>
    </row>
    <row r="390" ht="12.75">
      <c r="C390" s="58"/>
    </row>
    <row r="391" ht="12.75">
      <c r="C391" s="58"/>
    </row>
    <row r="392" ht="12.75">
      <c r="C392" s="58"/>
    </row>
    <row r="393" ht="12.75">
      <c r="C393" s="58"/>
    </row>
    <row r="394" ht="12.75">
      <c r="C394" s="58"/>
    </row>
    <row r="395" ht="12.75">
      <c r="C395" s="58"/>
    </row>
    <row r="396" ht="12.75">
      <c r="C396" s="58"/>
    </row>
    <row r="397" ht="12.75">
      <c r="C397" s="58"/>
    </row>
    <row r="398" ht="12.75">
      <c r="C398" s="58"/>
    </row>
    <row r="399" ht="12.75">
      <c r="C399" s="58"/>
    </row>
    <row r="400" ht="12.75">
      <c r="C400" s="58"/>
    </row>
    <row r="401" ht="12.75">
      <c r="C401" s="58"/>
    </row>
    <row r="402" ht="12.75">
      <c r="C402" s="58"/>
    </row>
    <row r="403" ht="12.75">
      <c r="C403" s="58"/>
    </row>
    <row r="404" ht="12.75">
      <c r="C404" s="58"/>
    </row>
    <row r="405" ht="12.75">
      <c r="C405" s="58"/>
    </row>
    <row r="406" ht="12.75">
      <c r="C406" s="58"/>
    </row>
    <row r="407" ht="12.75">
      <c r="C407" s="58"/>
    </row>
    <row r="408" ht="12.75">
      <c r="C408" s="58"/>
    </row>
    <row r="409" ht="12.75">
      <c r="C409" s="58"/>
    </row>
    <row r="410" ht="12.75">
      <c r="C410" s="58"/>
    </row>
    <row r="411" ht="12.75">
      <c r="C411" s="58"/>
    </row>
    <row r="412" ht="12.75">
      <c r="C412" s="58"/>
    </row>
    <row r="413" ht="12.75">
      <c r="C413" s="58"/>
    </row>
    <row r="414" ht="12.75">
      <c r="C414" s="58"/>
    </row>
    <row r="415" ht="12.75">
      <c r="C415" s="58"/>
    </row>
    <row r="416" ht="12.75">
      <c r="C416" s="58"/>
    </row>
    <row r="417" ht="12.75">
      <c r="C417" s="58"/>
    </row>
    <row r="418" ht="12.75">
      <c r="C418" s="58"/>
    </row>
    <row r="419" ht="12.75">
      <c r="C419" s="58"/>
    </row>
    <row r="420" ht="12.75">
      <c r="C420" s="58"/>
    </row>
    <row r="421" ht="12.75">
      <c r="C421" s="58"/>
    </row>
    <row r="422" ht="12.75">
      <c r="C422" s="58"/>
    </row>
    <row r="423" ht="12.75">
      <c r="C423" s="58"/>
    </row>
    <row r="424" ht="12.75">
      <c r="C424" s="58"/>
    </row>
    <row r="425" ht="12.75">
      <c r="C425" s="58"/>
    </row>
    <row r="426" ht="12.75">
      <c r="C426" s="58"/>
    </row>
    <row r="427" ht="12.75">
      <c r="C427" s="58"/>
    </row>
    <row r="428" ht="12.75">
      <c r="C428" s="58"/>
    </row>
    <row r="429" ht="12.75">
      <c r="C429" s="58"/>
    </row>
    <row r="430" ht="12.75">
      <c r="C430" s="58"/>
    </row>
    <row r="431" ht="12.75">
      <c r="C431" s="58"/>
    </row>
    <row r="432" ht="12.75">
      <c r="C432" s="58"/>
    </row>
    <row r="433" ht="12.75">
      <c r="C433" s="58"/>
    </row>
    <row r="434" ht="12.75">
      <c r="C434" s="58"/>
    </row>
    <row r="435" ht="12.75">
      <c r="C435" s="58"/>
    </row>
    <row r="436" ht="12.75">
      <c r="C436" s="58"/>
    </row>
    <row r="437" ht="12.75">
      <c r="C437" s="58"/>
    </row>
    <row r="438" ht="12.75">
      <c r="C438" s="58"/>
    </row>
    <row r="439" ht="12.75">
      <c r="C439" s="58"/>
    </row>
    <row r="440" ht="12.75">
      <c r="C440" s="58"/>
    </row>
    <row r="441" ht="12.75">
      <c r="C441" s="58"/>
    </row>
    <row r="442" ht="12.75">
      <c r="C442" s="58"/>
    </row>
    <row r="443" ht="12.75">
      <c r="C443" s="58"/>
    </row>
    <row r="444" ht="12.75">
      <c r="C444" s="58"/>
    </row>
    <row r="445" ht="12.75">
      <c r="C445" s="58"/>
    </row>
    <row r="446" ht="12.75">
      <c r="C446" s="58"/>
    </row>
    <row r="447" ht="12.75">
      <c r="C447" s="58"/>
    </row>
    <row r="448" ht="12.75">
      <c r="C448" s="58"/>
    </row>
    <row r="449" ht="12.75">
      <c r="C449" s="58"/>
    </row>
    <row r="450" ht="12.75">
      <c r="C450" s="58"/>
    </row>
    <row r="451" ht="12.75">
      <c r="C451" s="58"/>
    </row>
    <row r="452" ht="12.75">
      <c r="C452" s="58"/>
    </row>
    <row r="453" ht="12.75">
      <c r="C453" s="58"/>
    </row>
    <row r="454" ht="12.75">
      <c r="C454" s="58"/>
    </row>
    <row r="455" ht="12.75">
      <c r="C455" s="58"/>
    </row>
    <row r="456" ht="12.75">
      <c r="C456" s="58"/>
    </row>
    <row r="457" ht="12.75">
      <c r="C457" s="58"/>
    </row>
    <row r="458" ht="12.75">
      <c r="C458" s="58"/>
    </row>
    <row r="459" ht="12.75">
      <c r="C459" s="58"/>
    </row>
    <row r="460" ht="12.75">
      <c r="C460" s="58"/>
    </row>
    <row r="461" ht="12.75">
      <c r="C461" s="58"/>
    </row>
    <row r="462" ht="12.75">
      <c r="C462" s="58"/>
    </row>
    <row r="463" ht="12.75">
      <c r="C463" s="58"/>
    </row>
    <row r="464" ht="12.75">
      <c r="C464" s="58"/>
    </row>
    <row r="465" ht="12.75">
      <c r="C465" s="58"/>
    </row>
    <row r="466" ht="12.75">
      <c r="C466" s="58"/>
    </row>
    <row r="467" ht="12.75">
      <c r="C467" s="58"/>
    </row>
    <row r="468" ht="12.75">
      <c r="C468" s="58"/>
    </row>
    <row r="469" ht="12.75">
      <c r="C469" s="58"/>
    </row>
    <row r="470" ht="12.75">
      <c r="C470" s="58"/>
    </row>
    <row r="471" ht="12.75">
      <c r="C471" s="58"/>
    </row>
    <row r="472" ht="12.75">
      <c r="C472" s="58"/>
    </row>
    <row r="473" ht="12.75">
      <c r="C473" s="58"/>
    </row>
    <row r="474" ht="12.75">
      <c r="C474" s="58"/>
    </row>
    <row r="475" ht="12.75">
      <c r="C475" s="58"/>
    </row>
    <row r="476" ht="12.75">
      <c r="C476" s="58"/>
    </row>
    <row r="477" ht="12.75">
      <c r="C477" s="58"/>
    </row>
    <row r="478" ht="12.75">
      <c r="C478" s="58"/>
    </row>
    <row r="479" ht="12.75">
      <c r="C479" s="58"/>
    </row>
    <row r="480" ht="12.75">
      <c r="C480" s="58"/>
    </row>
    <row r="481" ht="12.75">
      <c r="C481" s="58"/>
    </row>
    <row r="482" ht="12.75">
      <c r="C482" s="58"/>
    </row>
    <row r="483" ht="12.75">
      <c r="C483" s="58"/>
    </row>
    <row r="484" ht="12.75">
      <c r="C484" s="58"/>
    </row>
    <row r="485" ht="12.75">
      <c r="C485" s="58"/>
    </row>
    <row r="486" ht="12.75">
      <c r="C486" s="58"/>
    </row>
    <row r="487" ht="12.75">
      <c r="C487" s="58"/>
    </row>
    <row r="488" ht="12.75">
      <c r="C488" s="58"/>
    </row>
    <row r="489" ht="12.75">
      <c r="C489" s="58"/>
    </row>
    <row r="490" ht="12.75">
      <c r="C490" s="58"/>
    </row>
    <row r="491" ht="12.75">
      <c r="C491" s="58"/>
    </row>
    <row r="492" ht="12.75">
      <c r="C492" s="58"/>
    </row>
    <row r="493" ht="12.75">
      <c r="C493" s="58"/>
    </row>
    <row r="494" ht="12.75">
      <c r="C494" s="58"/>
    </row>
    <row r="495" ht="12.75">
      <c r="C495" s="58"/>
    </row>
    <row r="496" ht="12.75">
      <c r="C496" s="58"/>
    </row>
    <row r="497" ht="12.75">
      <c r="C497" s="58"/>
    </row>
    <row r="498" ht="12.75">
      <c r="C498" s="58"/>
    </row>
    <row r="499" ht="12.75">
      <c r="C499" s="58"/>
    </row>
    <row r="500" ht="12.75">
      <c r="C500" s="58"/>
    </row>
    <row r="501" ht="12.75">
      <c r="C501" s="58"/>
    </row>
    <row r="502" ht="12.75">
      <c r="C502" s="58"/>
    </row>
    <row r="503" ht="12.75">
      <c r="C503" s="58"/>
    </row>
    <row r="504" ht="12.75">
      <c r="C504" s="58"/>
    </row>
    <row r="505" ht="12.75">
      <c r="C505" s="58"/>
    </row>
    <row r="506" ht="12.75">
      <c r="C506" s="58"/>
    </row>
    <row r="507" ht="12.75">
      <c r="C507" s="58"/>
    </row>
    <row r="508" ht="12.75">
      <c r="C508" s="58"/>
    </row>
    <row r="509" ht="12.75">
      <c r="C509" s="58"/>
    </row>
    <row r="510" ht="12.75">
      <c r="C510" s="58"/>
    </row>
    <row r="511" ht="12.75">
      <c r="C511" s="58"/>
    </row>
    <row r="512" ht="12.75">
      <c r="C512" s="58"/>
    </row>
    <row r="513" ht="12.75">
      <c r="C513" s="58"/>
    </row>
    <row r="514" ht="12.75">
      <c r="C514" s="58"/>
    </row>
    <row r="515" ht="12.75">
      <c r="C515" s="58"/>
    </row>
    <row r="516" ht="12.75">
      <c r="C516" s="58"/>
    </row>
    <row r="517" ht="12.75">
      <c r="C517" s="58"/>
    </row>
    <row r="518" ht="12.75">
      <c r="C518" s="58"/>
    </row>
    <row r="519" ht="12.75">
      <c r="C519" s="58"/>
    </row>
    <row r="520" ht="12.75">
      <c r="C520" s="58"/>
    </row>
    <row r="521" ht="12.75">
      <c r="C521" s="58"/>
    </row>
    <row r="522" ht="12.75">
      <c r="C522" s="58"/>
    </row>
    <row r="523" ht="12.75">
      <c r="C523" s="58"/>
    </row>
    <row r="524" ht="12.75">
      <c r="C524" s="58"/>
    </row>
    <row r="525" ht="12.75">
      <c r="C525" s="58"/>
    </row>
    <row r="526" ht="12.75">
      <c r="C526" s="58"/>
    </row>
    <row r="527" ht="12.75">
      <c r="C527" s="58"/>
    </row>
    <row r="528" ht="12.75">
      <c r="C528" s="58"/>
    </row>
    <row r="529" ht="12.75">
      <c r="C529" s="58"/>
    </row>
    <row r="530" ht="12.75">
      <c r="C530" s="58"/>
    </row>
    <row r="531" ht="12.75">
      <c r="C531" s="58"/>
    </row>
    <row r="532" ht="12.75">
      <c r="C532" s="58"/>
    </row>
    <row r="533" ht="12.75">
      <c r="C533" s="58"/>
    </row>
    <row r="534" ht="12.75">
      <c r="C534" s="58"/>
    </row>
    <row r="535" ht="12.75">
      <c r="C535" s="58"/>
    </row>
    <row r="536" ht="12.75">
      <c r="C536" s="58"/>
    </row>
    <row r="537" ht="12.75">
      <c r="C537" s="58"/>
    </row>
    <row r="538" ht="12.75">
      <c r="C538" s="58"/>
    </row>
    <row r="539" ht="12.75">
      <c r="C539" s="58"/>
    </row>
    <row r="540" ht="12.75">
      <c r="C540" s="58"/>
    </row>
    <row r="541" ht="12.75">
      <c r="C541" s="58"/>
    </row>
    <row r="542" ht="12.75">
      <c r="C542" s="58"/>
    </row>
    <row r="543" ht="12.75">
      <c r="C543" s="58"/>
    </row>
    <row r="544" ht="12.75">
      <c r="C544" s="58"/>
    </row>
    <row r="545" ht="12.75">
      <c r="C545" s="58"/>
    </row>
    <row r="546" ht="12.75">
      <c r="C546" s="58"/>
    </row>
    <row r="547" ht="12.75">
      <c r="C547" s="58"/>
    </row>
    <row r="548" ht="12.75">
      <c r="C548" s="58"/>
    </row>
    <row r="549" ht="12.75">
      <c r="C549" s="58"/>
    </row>
    <row r="550" ht="12.75">
      <c r="C550" s="58"/>
    </row>
    <row r="551" ht="12.75">
      <c r="C551" s="58"/>
    </row>
    <row r="552" ht="12.75">
      <c r="C552" s="58"/>
    </row>
    <row r="553" ht="12.75">
      <c r="C553" s="58"/>
    </row>
    <row r="554" ht="12.75">
      <c r="C554" s="58"/>
    </row>
    <row r="555" ht="12.75">
      <c r="C555" s="58"/>
    </row>
    <row r="556" ht="12.75">
      <c r="C556" s="58"/>
    </row>
    <row r="557" ht="12.75">
      <c r="C557" s="58"/>
    </row>
    <row r="558" ht="12.75">
      <c r="C558" s="58"/>
    </row>
    <row r="559" ht="12.75">
      <c r="C559" s="58"/>
    </row>
    <row r="560" ht="12.75">
      <c r="C560" s="58"/>
    </row>
    <row r="561" ht="12.75">
      <c r="C561" s="58"/>
    </row>
    <row r="562" ht="12.75">
      <c r="C562" s="58"/>
    </row>
    <row r="563" ht="12.75">
      <c r="C563" s="58"/>
    </row>
    <row r="564" ht="12.75">
      <c r="C564" s="58"/>
    </row>
    <row r="565" ht="12.75">
      <c r="C565" s="58"/>
    </row>
    <row r="566" ht="12.75">
      <c r="C566" s="58"/>
    </row>
    <row r="567" ht="12.75">
      <c r="C567" s="58"/>
    </row>
    <row r="568" ht="12.75">
      <c r="C568" s="58"/>
    </row>
    <row r="569" ht="12.75">
      <c r="C569" s="58"/>
    </row>
    <row r="570" ht="12.75">
      <c r="C570" s="58"/>
    </row>
    <row r="571" ht="12.75">
      <c r="C571" s="58"/>
    </row>
    <row r="572" ht="12.75">
      <c r="C572" s="58"/>
    </row>
    <row r="573" ht="12.75">
      <c r="C573" s="58"/>
    </row>
    <row r="574" ht="12.75">
      <c r="C574" s="58"/>
    </row>
    <row r="575" ht="12.75">
      <c r="C575" s="58"/>
    </row>
    <row r="576" ht="12.75">
      <c r="C576" s="58"/>
    </row>
    <row r="577" ht="12.75">
      <c r="C577" s="58"/>
    </row>
    <row r="578" ht="12.75">
      <c r="C578" s="58"/>
    </row>
    <row r="579" ht="12.75">
      <c r="C579" s="58"/>
    </row>
    <row r="580" ht="12.75">
      <c r="C580" s="58"/>
    </row>
    <row r="581" ht="12.75">
      <c r="C581" s="58"/>
    </row>
    <row r="582" ht="12.75">
      <c r="C582" s="58"/>
    </row>
    <row r="583" ht="12.75">
      <c r="C583" s="58"/>
    </row>
    <row r="584" ht="12.75">
      <c r="C584" s="58"/>
    </row>
    <row r="585" ht="12.75">
      <c r="C585" s="58"/>
    </row>
    <row r="586" ht="12.75">
      <c r="C586" s="58"/>
    </row>
    <row r="587" ht="12.75">
      <c r="C587" s="58"/>
    </row>
    <row r="588" ht="12.75">
      <c r="C588" s="58"/>
    </row>
    <row r="589" ht="12.75">
      <c r="C589" s="58"/>
    </row>
    <row r="590" ht="12.75">
      <c r="C590" s="58"/>
    </row>
    <row r="591" ht="12.75">
      <c r="C591" s="58"/>
    </row>
    <row r="592" ht="12.75">
      <c r="C592" s="58"/>
    </row>
    <row r="593" ht="12.75">
      <c r="C593" s="58"/>
    </row>
    <row r="594" ht="12.75">
      <c r="C594" s="58"/>
    </row>
    <row r="595" ht="12.75">
      <c r="C595" s="58"/>
    </row>
    <row r="596" ht="12.75">
      <c r="C596" s="58"/>
    </row>
    <row r="597" ht="12.75">
      <c r="C597" s="58"/>
    </row>
    <row r="598" ht="12.75">
      <c r="C598" s="58"/>
    </row>
    <row r="599" ht="12.75">
      <c r="C599" s="58"/>
    </row>
    <row r="600" ht="12.75">
      <c r="C600" s="58"/>
    </row>
    <row r="601" ht="12.75">
      <c r="C601" s="58"/>
    </row>
    <row r="602" ht="12.75">
      <c r="C602" s="58"/>
    </row>
    <row r="603" ht="12.75">
      <c r="C603" s="58"/>
    </row>
    <row r="604" ht="12.75">
      <c r="C604" s="58"/>
    </row>
    <row r="605" ht="12.75">
      <c r="C605" s="58"/>
    </row>
    <row r="606" ht="12.75">
      <c r="C606" s="58"/>
    </row>
    <row r="607" ht="12.75">
      <c r="C607" s="58"/>
    </row>
    <row r="608" ht="12.75">
      <c r="C608" s="58"/>
    </row>
    <row r="609" ht="12.75">
      <c r="C609" s="58"/>
    </row>
    <row r="610" ht="12.75">
      <c r="C610" s="58"/>
    </row>
    <row r="611" ht="12.75">
      <c r="C611" s="58"/>
    </row>
    <row r="612" ht="12.75">
      <c r="C612" s="58"/>
    </row>
    <row r="613" ht="12.75">
      <c r="C613" s="58"/>
    </row>
    <row r="614" ht="12.75">
      <c r="C614" s="58"/>
    </row>
    <row r="615" ht="12.75">
      <c r="C615" s="58"/>
    </row>
    <row r="616" ht="12.75">
      <c r="C616" s="58"/>
    </row>
    <row r="617" ht="12.75">
      <c r="C617" s="58"/>
    </row>
    <row r="618" ht="12.75">
      <c r="C618" s="58"/>
    </row>
    <row r="619" ht="12.75">
      <c r="C619" s="58"/>
    </row>
    <row r="620" ht="12.75">
      <c r="C620" s="58"/>
    </row>
    <row r="621" ht="12.75">
      <c r="C621" s="58"/>
    </row>
    <row r="622" ht="12.75">
      <c r="C622" s="58"/>
    </row>
    <row r="623" ht="12.75">
      <c r="C623" s="58"/>
    </row>
    <row r="624" ht="12.75">
      <c r="C624" s="58"/>
    </row>
    <row r="625" ht="12.75">
      <c r="C625" s="58"/>
    </row>
    <row r="626" ht="12.75">
      <c r="C626" s="58"/>
    </row>
    <row r="627" ht="12.75">
      <c r="C627" s="58"/>
    </row>
    <row r="628" ht="12.75">
      <c r="C628" s="58"/>
    </row>
    <row r="629" ht="12.75">
      <c r="C629" s="58"/>
    </row>
    <row r="630" ht="12.75">
      <c r="C630" s="58"/>
    </row>
    <row r="631" ht="12.75">
      <c r="C631" s="58"/>
    </row>
    <row r="632" ht="12.75">
      <c r="C632" s="58"/>
    </row>
    <row r="633" ht="12.75">
      <c r="C633" s="58"/>
    </row>
    <row r="634" ht="12.75">
      <c r="C634" s="58"/>
    </row>
    <row r="635" ht="12.75">
      <c r="C635" s="58"/>
    </row>
    <row r="636" ht="12.75">
      <c r="C636" s="58"/>
    </row>
    <row r="637" ht="12.75">
      <c r="C637" s="58"/>
    </row>
    <row r="638" ht="12.75">
      <c r="C638" s="58"/>
    </row>
    <row r="639" ht="12.75">
      <c r="C639" s="58"/>
    </row>
    <row r="640" ht="12.75">
      <c r="C640" s="58"/>
    </row>
    <row r="641" ht="12.75">
      <c r="C641" s="58"/>
    </row>
    <row r="642" ht="12.75">
      <c r="C642" s="58"/>
    </row>
    <row r="643" ht="12.75">
      <c r="C643" s="58"/>
    </row>
    <row r="644" ht="12.75">
      <c r="C644" s="58"/>
    </row>
    <row r="645" ht="12.75">
      <c r="C645" s="58"/>
    </row>
    <row r="646" ht="12.75">
      <c r="C646" s="58"/>
    </row>
    <row r="647" ht="12.75">
      <c r="C647" s="58"/>
    </row>
    <row r="648" ht="12.75">
      <c r="C648" s="58"/>
    </row>
    <row r="649" ht="12.75">
      <c r="C649" s="58"/>
    </row>
    <row r="650" ht="12.75">
      <c r="C650" s="58"/>
    </row>
    <row r="651" ht="12.75">
      <c r="C651" s="58"/>
    </row>
    <row r="652" ht="12.75">
      <c r="C652" s="58"/>
    </row>
    <row r="653" ht="12.75">
      <c r="C653" s="58"/>
    </row>
    <row r="654" ht="12.75">
      <c r="C654" s="58"/>
    </row>
    <row r="655" ht="12.75">
      <c r="C655" s="58"/>
    </row>
    <row r="656" ht="12.75">
      <c r="C656" s="58"/>
    </row>
    <row r="657" ht="12.75">
      <c r="C657" s="58"/>
    </row>
    <row r="658" ht="12.75">
      <c r="C658" s="58"/>
    </row>
    <row r="659" ht="12.75">
      <c r="C659" s="58"/>
    </row>
    <row r="660" ht="12.75">
      <c r="C660" s="58"/>
    </row>
    <row r="661" ht="12.75">
      <c r="C661" s="58"/>
    </row>
    <row r="662" ht="12.75">
      <c r="C662" s="58"/>
    </row>
    <row r="663" ht="12.75">
      <c r="C663" s="58"/>
    </row>
    <row r="664" ht="12.75">
      <c r="C664" s="58"/>
    </row>
    <row r="665" ht="12.75">
      <c r="C665" s="58"/>
    </row>
    <row r="666" ht="12.75">
      <c r="C666" s="58"/>
    </row>
    <row r="667" ht="12.75">
      <c r="C667" s="58"/>
    </row>
    <row r="668" ht="12.75">
      <c r="C668" s="58"/>
    </row>
    <row r="669" ht="12.75">
      <c r="C669" s="58"/>
    </row>
    <row r="670" ht="12.75">
      <c r="C670" s="58"/>
    </row>
    <row r="671" ht="12.75">
      <c r="C671" s="58"/>
    </row>
    <row r="672" ht="12.75">
      <c r="C672" s="58"/>
    </row>
    <row r="673" ht="12.75">
      <c r="C673" s="58"/>
    </row>
    <row r="674" ht="12.75">
      <c r="C674" s="58"/>
    </row>
    <row r="675" ht="12.75">
      <c r="C675" s="58"/>
    </row>
    <row r="676" ht="12.75">
      <c r="C676" s="58"/>
    </row>
    <row r="677" ht="12.75">
      <c r="C677" s="58"/>
    </row>
  </sheetData>
  <sheetProtection/>
  <mergeCells count="220">
    <mergeCell ref="A194:H194"/>
    <mergeCell ref="B179:C179"/>
    <mergeCell ref="B180:C180"/>
    <mergeCell ref="B181:C181"/>
    <mergeCell ref="A170:A181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55:C155"/>
    <mergeCell ref="B156:C156"/>
    <mergeCell ref="B157:C157"/>
    <mergeCell ref="B164:C164"/>
    <mergeCell ref="B165:C165"/>
    <mergeCell ref="B166:C166"/>
    <mergeCell ref="B167:C167"/>
    <mergeCell ref="B193:C193"/>
    <mergeCell ref="B192:C192"/>
    <mergeCell ref="A146:A157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31:C131"/>
    <mergeCell ref="B132:C132"/>
    <mergeCell ref="B133:C133"/>
    <mergeCell ref="B138:C138"/>
    <mergeCell ref="B139:C139"/>
    <mergeCell ref="A122:A133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97:C97"/>
    <mergeCell ref="B119:C119"/>
    <mergeCell ref="B120:C120"/>
    <mergeCell ref="B121:C121"/>
    <mergeCell ref="A110:A121"/>
    <mergeCell ref="B110:C110"/>
    <mergeCell ref="B111:C111"/>
    <mergeCell ref="B112:C112"/>
    <mergeCell ref="B113:C113"/>
    <mergeCell ref="B114:C114"/>
    <mergeCell ref="B116:C116"/>
    <mergeCell ref="B117:C117"/>
    <mergeCell ref="B118:C118"/>
    <mergeCell ref="B107:C107"/>
    <mergeCell ref="B108:C108"/>
    <mergeCell ref="B109:C109"/>
    <mergeCell ref="B115:C115"/>
    <mergeCell ref="A98:A109"/>
    <mergeCell ref="B98:C98"/>
    <mergeCell ref="B99:C99"/>
    <mergeCell ref="B100:C100"/>
    <mergeCell ref="B101:C101"/>
    <mergeCell ref="B102:C102"/>
    <mergeCell ref="B103:C103"/>
    <mergeCell ref="B71:C71"/>
    <mergeCell ref="A86:A97"/>
    <mergeCell ref="B86:C86"/>
    <mergeCell ref="B87:C87"/>
    <mergeCell ref="B88:C88"/>
    <mergeCell ref="B89:C89"/>
    <mergeCell ref="B90:C90"/>
    <mergeCell ref="B91:C91"/>
    <mergeCell ref="B92:C92"/>
    <mergeCell ref="B93:C93"/>
    <mergeCell ref="B35:C35"/>
    <mergeCell ref="B32:C32"/>
    <mergeCell ref="B51:C51"/>
    <mergeCell ref="B52:C52"/>
    <mergeCell ref="B58:C58"/>
    <mergeCell ref="A62:A73"/>
    <mergeCell ref="B62:C62"/>
    <mergeCell ref="B63:C63"/>
    <mergeCell ref="B64:C64"/>
    <mergeCell ref="B67:C67"/>
    <mergeCell ref="B8:C8"/>
    <mergeCell ref="B10:C10"/>
    <mergeCell ref="B18:C18"/>
    <mergeCell ref="B21:C21"/>
    <mergeCell ref="A14:A25"/>
    <mergeCell ref="B26:C26"/>
    <mergeCell ref="B19:C19"/>
    <mergeCell ref="B16:C16"/>
    <mergeCell ref="B23:C23"/>
    <mergeCell ref="B24:C24"/>
    <mergeCell ref="A2:H2"/>
    <mergeCell ref="A3:H3"/>
    <mergeCell ref="E4:G4"/>
    <mergeCell ref="E5:E6"/>
    <mergeCell ref="D4:D6"/>
    <mergeCell ref="A4:A6"/>
    <mergeCell ref="B4:C6"/>
    <mergeCell ref="F5:F6"/>
    <mergeCell ref="G5:G6"/>
    <mergeCell ref="A7:A13"/>
    <mergeCell ref="B15:C15"/>
    <mergeCell ref="B9:C9"/>
    <mergeCell ref="B30:C30"/>
    <mergeCell ref="B43:C43"/>
    <mergeCell ref="H4:H6"/>
    <mergeCell ref="B7:C7"/>
    <mergeCell ref="B22:C22"/>
    <mergeCell ref="B17:C17"/>
    <mergeCell ref="B20:C20"/>
    <mergeCell ref="B27:C27"/>
    <mergeCell ref="B29:C29"/>
    <mergeCell ref="B28:C28"/>
    <mergeCell ref="D204:E204"/>
    <mergeCell ref="B11:C11"/>
    <mergeCell ref="B12:C12"/>
    <mergeCell ref="B13:C13"/>
    <mergeCell ref="B14:C14"/>
    <mergeCell ref="B44:C44"/>
    <mergeCell ref="B25:C25"/>
    <mergeCell ref="B33:C33"/>
    <mergeCell ref="B36:C36"/>
    <mergeCell ref="B31:C31"/>
    <mergeCell ref="B39:C39"/>
    <mergeCell ref="B60:C60"/>
    <mergeCell ref="B61:C61"/>
    <mergeCell ref="B49:C49"/>
    <mergeCell ref="B50:C50"/>
    <mergeCell ref="B37:C37"/>
    <mergeCell ref="B38:C38"/>
    <mergeCell ref="A199:E199"/>
    <mergeCell ref="B53:C53"/>
    <mergeCell ref="B54:C54"/>
    <mergeCell ref="B55:C55"/>
    <mergeCell ref="B56:C56"/>
    <mergeCell ref="B57:C57"/>
    <mergeCell ref="B59:C59"/>
    <mergeCell ref="A50:A61"/>
    <mergeCell ref="B72:C72"/>
    <mergeCell ref="B73:C73"/>
    <mergeCell ref="A38:A49"/>
    <mergeCell ref="B48:C48"/>
    <mergeCell ref="B34:C34"/>
    <mergeCell ref="B45:C45"/>
    <mergeCell ref="B40:C40"/>
    <mergeCell ref="B41:C41"/>
    <mergeCell ref="B46:C46"/>
    <mergeCell ref="B47:C47"/>
    <mergeCell ref="B42:C42"/>
    <mergeCell ref="A26:A37"/>
    <mergeCell ref="A195:H195"/>
    <mergeCell ref="B65:C65"/>
    <mergeCell ref="B66:C66"/>
    <mergeCell ref="B140:C140"/>
    <mergeCell ref="B141:C141"/>
    <mergeCell ref="B142:C142"/>
    <mergeCell ref="B137:C137"/>
    <mergeCell ref="B70:C70"/>
    <mergeCell ref="B68:C68"/>
    <mergeCell ref="B69:C69"/>
    <mergeCell ref="A196:E196"/>
    <mergeCell ref="A197:D197"/>
    <mergeCell ref="A198:F198"/>
    <mergeCell ref="B143:C143"/>
    <mergeCell ref="B144:C144"/>
    <mergeCell ref="B145:C145"/>
    <mergeCell ref="A134:A145"/>
    <mergeCell ref="B134:C134"/>
    <mergeCell ref="B135:C135"/>
    <mergeCell ref="B136:C136"/>
    <mergeCell ref="A74:A85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190:C190"/>
    <mergeCell ref="B83:C83"/>
    <mergeCell ref="B84:C84"/>
    <mergeCell ref="B85:C85"/>
    <mergeCell ref="B104:C104"/>
    <mergeCell ref="B105:C105"/>
    <mergeCell ref="B106:C106"/>
    <mergeCell ref="B94:C94"/>
    <mergeCell ref="B95:C95"/>
    <mergeCell ref="B96:C96"/>
    <mergeCell ref="B191:C191"/>
    <mergeCell ref="A182:A193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68:C168"/>
    <mergeCell ref="B169:C169"/>
    <mergeCell ref="A158:A169"/>
    <mergeCell ref="B158:C158"/>
    <mergeCell ref="B159:C159"/>
    <mergeCell ref="B160:C160"/>
    <mergeCell ref="B161:C161"/>
    <mergeCell ref="B162:C162"/>
    <mergeCell ref="B163:C163"/>
  </mergeCells>
  <hyperlinks>
    <hyperlink ref="A1" r:id="rId1" display="http://kayham.erciyes.edu.tr/"/>
  </hyperlinks>
  <printOptions/>
  <pageMargins left="0.75" right="0.75" top="0.37" bottom="0.33" header="0.25" footer="0.21"/>
  <pageSetup horizontalDpi="600" verticalDpi="600" orientation="portrait" paperSize="9" scale="62" r:id="rId3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3" t="s">
        <v>3</v>
      </c>
      <c r="B1" s="108"/>
      <c r="C1" s="108"/>
      <c r="D1" s="108"/>
      <c r="E1" s="144"/>
      <c r="F1" s="101"/>
      <c r="G1" s="101"/>
      <c r="H1" s="842" t="s">
        <v>4</v>
      </c>
    </row>
    <row r="2" spans="1:8" ht="27" customHeight="1" thickBot="1" thickTop="1">
      <c r="A2" s="1278" t="s">
        <v>530</v>
      </c>
      <c r="B2" s="1279"/>
      <c r="C2" s="1279"/>
      <c r="D2" s="1279"/>
      <c r="E2" s="1279"/>
      <c r="F2" s="1279"/>
      <c r="G2" s="1279"/>
      <c r="H2" s="1280"/>
    </row>
    <row r="3" spans="1:17" ht="39.75" customHeight="1" thickBot="1">
      <c r="A3" s="1283" t="s">
        <v>387</v>
      </c>
      <c r="B3" s="1281"/>
      <c r="C3" s="1281"/>
      <c r="D3" s="1281"/>
      <c r="E3" s="1281"/>
      <c r="F3" s="1281"/>
      <c r="G3" s="1281"/>
      <c r="H3" s="1282"/>
      <c r="I3" s="330"/>
      <c r="J3" s="330"/>
      <c r="K3" s="330"/>
      <c r="L3" s="330"/>
      <c r="M3" s="330"/>
      <c r="N3" s="330"/>
      <c r="O3" s="330"/>
      <c r="P3" s="330"/>
      <c r="Q3" s="330"/>
    </row>
    <row r="4" spans="1:8" ht="36" customHeight="1">
      <c r="A4" s="1150" t="s">
        <v>147</v>
      </c>
      <c r="B4" s="1152" t="s">
        <v>148</v>
      </c>
      <c r="C4" s="1146" t="s">
        <v>28</v>
      </c>
      <c r="D4" s="1147"/>
      <c r="E4" s="1146" t="s">
        <v>170</v>
      </c>
      <c r="F4" s="1147"/>
      <c r="G4" s="1146" t="s">
        <v>171</v>
      </c>
      <c r="H4" s="1148"/>
    </row>
    <row r="5" spans="1:8" ht="34.5" customHeight="1" thickBot="1">
      <c r="A5" s="1151"/>
      <c r="B5" s="1153"/>
      <c r="C5" s="665" t="s">
        <v>149</v>
      </c>
      <c r="D5" s="666" t="s">
        <v>150</v>
      </c>
      <c r="E5" s="665" t="s">
        <v>149</v>
      </c>
      <c r="F5" s="666" t="s">
        <v>150</v>
      </c>
      <c r="G5" s="665" t="s">
        <v>149</v>
      </c>
      <c r="H5" s="667" t="s">
        <v>150</v>
      </c>
    </row>
    <row r="6" spans="1:8" ht="17.25" customHeight="1">
      <c r="A6" s="753" t="s">
        <v>53</v>
      </c>
      <c r="B6" s="754" t="s">
        <v>243</v>
      </c>
      <c r="C6" s="568">
        <v>211</v>
      </c>
      <c r="D6" s="569">
        <v>1123</v>
      </c>
      <c r="E6" s="568">
        <v>281</v>
      </c>
      <c r="F6" s="569">
        <v>1539</v>
      </c>
      <c r="G6" s="568">
        <v>844</v>
      </c>
      <c r="H6" s="574">
        <v>4016</v>
      </c>
    </row>
    <row r="7" spans="1:8" ht="17.25" customHeight="1">
      <c r="A7" s="333" t="s">
        <v>55</v>
      </c>
      <c r="B7" s="564" t="s">
        <v>244</v>
      </c>
      <c r="C7" s="570">
        <v>15</v>
      </c>
      <c r="D7" s="571">
        <v>124</v>
      </c>
      <c r="E7" s="570">
        <v>74</v>
      </c>
      <c r="F7" s="571">
        <v>668</v>
      </c>
      <c r="G7" s="570">
        <v>70</v>
      </c>
      <c r="H7" s="575">
        <v>984</v>
      </c>
    </row>
    <row r="8" spans="1:8" ht="17.25" customHeight="1">
      <c r="A8" s="333" t="s">
        <v>57</v>
      </c>
      <c r="B8" s="564" t="s">
        <v>245</v>
      </c>
      <c r="C8" s="570">
        <v>19</v>
      </c>
      <c r="D8" s="571">
        <v>141</v>
      </c>
      <c r="E8" s="570">
        <v>23</v>
      </c>
      <c r="F8" s="571">
        <v>151</v>
      </c>
      <c r="G8" s="570">
        <v>10</v>
      </c>
      <c r="H8" s="575">
        <v>37</v>
      </c>
    </row>
    <row r="9" spans="1:8" ht="17.25" customHeight="1">
      <c r="A9" s="335" t="s">
        <v>61</v>
      </c>
      <c r="B9" s="564" t="s">
        <v>246</v>
      </c>
      <c r="C9" s="570">
        <v>1</v>
      </c>
      <c r="D9" s="571">
        <v>11</v>
      </c>
      <c r="E9" s="570">
        <v>13</v>
      </c>
      <c r="F9" s="571">
        <v>247</v>
      </c>
      <c r="G9" s="570">
        <v>5</v>
      </c>
      <c r="H9" s="575">
        <v>95</v>
      </c>
    </row>
    <row r="10" spans="1:8" ht="17.25" customHeight="1">
      <c r="A10" s="335" t="s">
        <v>63</v>
      </c>
      <c r="B10" s="564" t="s">
        <v>247</v>
      </c>
      <c r="C10" s="570">
        <v>1</v>
      </c>
      <c r="D10" s="571">
        <v>11</v>
      </c>
      <c r="E10" s="570">
        <v>0</v>
      </c>
      <c r="F10" s="571">
        <v>0</v>
      </c>
      <c r="G10" s="570">
        <v>0</v>
      </c>
      <c r="H10" s="575">
        <v>0</v>
      </c>
    </row>
    <row r="11" spans="1:8" ht="17.25" customHeight="1">
      <c r="A11" s="335" t="s">
        <v>65</v>
      </c>
      <c r="B11" s="564" t="s">
        <v>248</v>
      </c>
      <c r="C11" s="570">
        <v>62</v>
      </c>
      <c r="D11" s="571">
        <v>2416</v>
      </c>
      <c r="E11" s="570">
        <v>29</v>
      </c>
      <c r="F11" s="571">
        <v>542</v>
      </c>
      <c r="G11" s="570">
        <v>11</v>
      </c>
      <c r="H11" s="575">
        <v>159</v>
      </c>
    </row>
    <row r="12" spans="1:8" ht="17.25" customHeight="1">
      <c r="A12" s="335" t="s">
        <v>67</v>
      </c>
      <c r="B12" s="564" t="s">
        <v>249</v>
      </c>
      <c r="C12" s="570">
        <v>108</v>
      </c>
      <c r="D12" s="571">
        <v>920</v>
      </c>
      <c r="E12" s="570">
        <v>127</v>
      </c>
      <c r="F12" s="571">
        <v>1448</v>
      </c>
      <c r="G12" s="570">
        <v>167</v>
      </c>
      <c r="H12" s="575">
        <v>1394</v>
      </c>
    </row>
    <row r="13" spans="1:8" ht="17.25" customHeight="1">
      <c r="A13" s="335" t="s">
        <v>69</v>
      </c>
      <c r="B13" s="564" t="s">
        <v>250</v>
      </c>
      <c r="C13" s="570">
        <v>10</v>
      </c>
      <c r="D13" s="571">
        <v>65</v>
      </c>
      <c r="E13" s="570">
        <v>6</v>
      </c>
      <c r="F13" s="571">
        <v>13</v>
      </c>
      <c r="G13" s="570">
        <v>9</v>
      </c>
      <c r="H13" s="575">
        <v>54</v>
      </c>
    </row>
    <row r="14" spans="1:8" ht="17.25" customHeight="1">
      <c r="A14" s="335">
        <v>10</v>
      </c>
      <c r="B14" s="564" t="s">
        <v>251</v>
      </c>
      <c r="C14" s="570">
        <v>725</v>
      </c>
      <c r="D14" s="571">
        <v>7050</v>
      </c>
      <c r="E14" s="570">
        <v>646</v>
      </c>
      <c r="F14" s="571">
        <v>4908</v>
      </c>
      <c r="G14" s="570">
        <v>1250</v>
      </c>
      <c r="H14" s="575">
        <v>18705</v>
      </c>
    </row>
    <row r="15" spans="1:8" ht="17.25" customHeight="1">
      <c r="A15" s="335">
        <v>11</v>
      </c>
      <c r="B15" s="564" t="s">
        <v>252</v>
      </c>
      <c r="C15" s="570">
        <v>3</v>
      </c>
      <c r="D15" s="571">
        <v>30</v>
      </c>
      <c r="E15" s="570">
        <v>23</v>
      </c>
      <c r="F15" s="571">
        <v>241</v>
      </c>
      <c r="G15" s="570">
        <v>4</v>
      </c>
      <c r="H15" s="575">
        <v>135</v>
      </c>
    </row>
    <row r="16" spans="1:8" ht="17.25" customHeight="1">
      <c r="A16" s="335">
        <v>12</v>
      </c>
      <c r="B16" s="564" t="s">
        <v>253</v>
      </c>
      <c r="C16" s="570">
        <v>0</v>
      </c>
      <c r="D16" s="571">
        <v>0</v>
      </c>
      <c r="E16" s="570">
        <v>0</v>
      </c>
      <c r="F16" s="571">
        <v>0</v>
      </c>
      <c r="G16" s="570">
        <v>0</v>
      </c>
      <c r="H16" s="575">
        <v>0</v>
      </c>
    </row>
    <row r="17" spans="1:8" ht="17.25" customHeight="1">
      <c r="A17" s="335">
        <v>13</v>
      </c>
      <c r="B17" s="564" t="s">
        <v>254</v>
      </c>
      <c r="C17" s="570">
        <v>189</v>
      </c>
      <c r="D17" s="571">
        <v>8868</v>
      </c>
      <c r="E17" s="570">
        <v>1400</v>
      </c>
      <c r="F17" s="571">
        <v>36165</v>
      </c>
      <c r="G17" s="570">
        <v>131</v>
      </c>
      <c r="H17" s="575">
        <v>1905</v>
      </c>
    </row>
    <row r="18" spans="1:8" ht="17.25" customHeight="1">
      <c r="A18" s="335">
        <v>14</v>
      </c>
      <c r="B18" s="565" t="s">
        <v>255</v>
      </c>
      <c r="C18" s="570">
        <v>101</v>
      </c>
      <c r="D18" s="571">
        <v>687</v>
      </c>
      <c r="E18" s="570">
        <v>336</v>
      </c>
      <c r="F18" s="571">
        <v>9650</v>
      </c>
      <c r="G18" s="570">
        <v>212</v>
      </c>
      <c r="H18" s="575">
        <v>2297</v>
      </c>
    </row>
    <row r="19" spans="1:8" ht="17.25" customHeight="1">
      <c r="A19" s="335">
        <v>15</v>
      </c>
      <c r="B19" s="564" t="s">
        <v>256</v>
      </c>
      <c r="C19" s="570">
        <v>33</v>
      </c>
      <c r="D19" s="571">
        <v>174</v>
      </c>
      <c r="E19" s="570">
        <v>40</v>
      </c>
      <c r="F19" s="571">
        <v>273</v>
      </c>
      <c r="G19" s="570">
        <v>313</v>
      </c>
      <c r="H19" s="575">
        <v>2144</v>
      </c>
    </row>
    <row r="20" spans="1:8" ht="17.25" customHeight="1">
      <c r="A20" s="335">
        <v>16</v>
      </c>
      <c r="B20" s="564" t="s">
        <v>257</v>
      </c>
      <c r="C20" s="570">
        <v>127</v>
      </c>
      <c r="D20" s="571">
        <v>1045</v>
      </c>
      <c r="E20" s="570">
        <v>204</v>
      </c>
      <c r="F20" s="571">
        <v>966</v>
      </c>
      <c r="G20" s="570">
        <v>280</v>
      </c>
      <c r="H20" s="575">
        <v>1155</v>
      </c>
    </row>
    <row r="21" spans="1:8" ht="17.25" customHeight="1">
      <c r="A21" s="335">
        <v>17</v>
      </c>
      <c r="B21" s="564" t="s">
        <v>258</v>
      </c>
      <c r="C21" s="570">
        <v>50</v>
      </c>
      <c r="D21" s="571">
        <v>1210</v>
      </c>
      <c r="E21" s="570">
        <v>42</v>
      </c>
      <c r="F21" s="571">
        <v>1210</v>
      </c>
      <c r="G21" s="570">
        <v>59</v>
      </c>
      <c r="H21" s="575">
        <v>841</v>
      </c>
    </row>
    <row r="22" spans="1:8" ht="17.25" customHeight="1">
      <c r="A22" s="335">
        <v>18</v>
      </c>
      <c r="B22" s="565" t="s">
        <v>259</v>
      </c>
      <c r="C22" s="570">
        <v>86</v>
      </c>
      <c r="D22" s="571">
        <v>336</v>
      </c>
      <c r="E22" s="570">
        <v>84</v>
      </c>
      <c r="F22" s="571">
        <v>474</v>
      </c>
      <c r="G22" s="570">
        <v>159</v>
      </c>
      <c r="H22" s="575">
        <v>1083</v>
      </c>
    </row>
    <row r="23" spans="1:8" ht="17.25" customHeight="1">
      <c r="A23" s="335">
        <v>19</v>
      </c>
      <c r="B23" s="564" t="s">
        <v>260</v>
      </c>
      <c r="C23" s="570">
        <v>7</v>
      </c>
      <c r="D23" s="571">
        <v>35</v>
      </c>
      <c r="E23" s="570">
        <v>6</v>
      </c>
      <c r="F23" s="571">
        <v>81</v>
      </c>
      <c r="G23" s="570">
        <v>14</v>
      </c>
      <c r="H23" s="575">
        <v>49</v>
      </c>
    </row>
    <row r="24" spans="1:8" ht="17.25" customHeight="1">
      <c r="A24" s="335">
        <v>20</v>
      </c>
      <c r="B24" s="564" t="s">
        <v>261</v>
      </c>
      <c r="C24" s="570">
        <v>69</v>
      </c>
      <c r="D24" s="571">
        <v>530</v>
      </c>
      <c r="E24" s="570">
        <v>58</v>
      </c>
      <c r="F24" s="571">
        <v>907</v>
      </c>
      <c r="G24" s="570">
        <v>134</v>
      </c>
      <c r="H24" s="575">
        <v>1575</v>
      </c>
    </row>
    <row r="25" spans="1:8" ht="17.25" customHeight="1">
      <c r="A25" s="335">
        <v>21</v>
      </c>
      <c r="B25" s="564" t="s">
        <v>262</v>
      </c>
      <c r="C25" s="570">
        <v>8</v>
      </c>
      <c r="D25" s="571">
        <v>23</v>
      </c>
      <c r="E25" s="570">
        <v>4</v>
      </c>
      <c r="F25" s="571">
        <v>25</v>
      </c>
      <c r="G25" s="570">
        <v>7</v>
      </c>
      <c r="H25" s="575">
        <v>290</v>
      </c>
    </row>
    <row r="26" spans="1:8" ht="17.25" customHeight="1">
      <c r="A26" s="335">
        <v>22</v>
      </c>
      <c r="B26" s="565" t="s">
        <v>263</v>
      </c>
      <c r="C26" s="570">
        <v>234</v>
      </c>
      <c r="D26" s="571">
        <v>3345</v>
      </c>
      <c r="E26" s="570">
        <v>149</v>
      </c>
      <c r="F26" s="571">
        <v>1545</v>
      </c>
      <c r="G26" s="570">
        <v>478</v>
      </c>
      <c r="H26" s="575">
        <v>5386</v>
      </c>
    </row>
    <row r="27" spans="1:8" ht="17.25" customHeight="1">
      <c r="A27" s="335">
        <v>23</v>
      </c>
      <c r="B27" s="565" t="s">
        <v>264</v>
      </c>
      <c r="C27" s="570">
        <v>244</v>
      </c>
      <c r="D27" s="571">
        <v>3975</v>
      </c>
      <c r="E27" s="570">
        <v>319</v>
      </c>
      <c r="F27" s="571">
        <v>8500</v>
      </c>
      <c r="G27" s="570">
        <v>358</v>
      </c>
      <c r="H27" s="575">
        <v>3748</v>
      </c>
    </row>
    <row r="28" spans="1:8" ht="17.25" customHeight="1">
      <c r="A28" s="335">
        <v>24</v>
      </c>
      <c r="B28" s="565" t="s">
        <v>265</v>
      </c>
      <c r="C28" s="570">
        <v>115</v>
      </c>
      <c r="D28" s="571">
        <v>2383</v>
      </c>
      <c r="E28" s="570">
        <v>107</v>
      </c>
      <c r="F28" s="571">
        <v>1866</v>
      </c>
      <c r="G28" s="570">
        <v>379</v>
      </c>
      <c r="H28" s="575">
        <v>8559</v>
      </c>
    </row>
    <row r="29" spans="1:8" ht="17.25" customHeight="1">
      <c r="A29" s="335">
        <v>25</v>
      </c>
      <c r="B29" s="564" t="s">
        <v>266</v>
      </c>
      <c r="C29" s="570">
        <v>856</v>
      </c>
      <c r="D29" s="571">
        <v>11711</v>
      </c>
      <c r="E29" s="570">
        <v>518</v>
      </c>
      <c r="F29" s="571">
        <v>3981</v>
      </c>
      <c r="G29" s="570">
        <v>1767</v>
      </c>
      <c r="H29" s="575">
        <v>14168</v>
      </c>
    </row>
    <row r="30" spans="1:8" ht="17.25" customHeight="1">
      <c r="A30" s="335">
        <v>26</v>
      </c>
      <c r="B30" s="564" t="s">
        <v>267</v>
      </c>
      <c r="C30" s="570">
        <v>36</v>
      </c>
      <c r="D30" s="571">
        <v>499</v>
      </c>
      <c r="E30" s="570">
        <v>26</v>
      </c>
      <c r="F30" s="571">
        <v>156</v>
      </c>
      <c r="G30" s="570">
        <v>41</v>
      </c>
      <c r="H30" s="575">
        <v>255</v>
      </c>
    </row>
    <row r="31" spans="1:8" ht="17.25" customHeight="1">
      <c r="A31" s="335">
        <v>27</v>
      </c>
      <c r="B31" s="564" t="s">
        <v>268</v>
      </c>
      <c r="C31" s="570">
        <v>177</v>
      </c>
      <c r="D31" s="571">
        <v>5009</v>
      </c>
      <c r="E31" s="570">
        <v>72</v>
      </c>
      <c r="F31" s="571">
        <v>1309</v>
      </c>
      <c r="G31" s="570">
        <v>200</v>
      </c>
      <c r="H31" s="575">
        <v>1631</v>
      </c>
    </row>
    <row r="32" spans="1:8" ht="17.25" customHeight="1">
      <c r="A32" s="335">
        <v>28</v>
      </c>
      <c r="B32" s="565" t="s">
        <v>269</v>
      </c>
      <c r="C32" s="570">
        <v>169</v>
      </c>
      <c r="D32" s="571">
        <v>2555</v>
      </c>
      <c r="E32" s="570">
        <v>135</v>
      </c>
      <c r="F32" s="571">
        <v>1066</v>
      </c>
      <c r="G32" s="570">
        <v>1059</v>
      </c>
      <c r="H32" s="575">
        <v>14088</v>
      </c>
    </row>
    <row r="33" spans="1:8" ht="17.25" customHeight="1">
      <c r="A33" s="335">
        <v>29</v>
      </c>
      <c r="B33" s="564" t="s">
        <v>270</v>
      </c>
      <c r="C33" s="570">
        <v>35</v>
      </c>
      <c r="D33" s="571">
        <v>293</v>
      </c>
      <c r="E33" s="570">
        <v>25</v>
      </c>
      <c r="F33" s="571">
        <v>84</v>
      </c>
      <c r="G33" s="570">
        <v>490</v>
      </c>
      <c r="H33" s="575">
        <v>9121</v>
      </c>
    </row>
    <row r="34" spans="1:8" ht="17.25" customHeight="1">
      <c r="A34" s="335">
        <v>30</v>
      </c>
      <c r="B34" s="564" t="s">
        <v>271</v>
      </c>
      <c r="C34" s="570">
        <v>11</v>
      </c>
      <c r="D34" s="571">
        <v>781</v>
      </c>
      <c r="E34" s="570">
        <v>3</v>
      </c>
      <c r="F34" s="571">
        <v>34</v>
      </c>
      <c r="G34" s="570">
        <v>7</v>
      </c>
      <c r="H34" s="575">
        <v>103</v>
      </c>
    </row>
    <row r="35" spans="1:8" ht="17.25" customHeight="1">
      <c r="A35" s="335">
        <v>31</v>
      </c>
      <c r="B35" s="565" t="s">
        <v>272</v>
      </c>
      <c r="C35" s="570">
        <v>1206</v>
      </c>
      <c r="D35" s="571">
        <v>23511</v>
      </c>
      <c r="E35" s="570">
        <v>253</v>
      </c>
      <c r="F35" s="571">
        <v>1151</v>
      </c>
      <c r="G35" s="570">
        <v>455</v>
      </c>
      <c r="H35" s="575">
        <v>2336</v>
      </c>
    </row>
    <row r="36" spans="1:8" ht="17.25" customHeight="1">
      <c r="A36" s="335">
        <v>32</v>
      </c>
      <c r="B36" s="564" t="s">
        <v>273</v>
      </c>
      <c r="C36" s="570">
        <v>56</v>
      </c>
      <c r="D36" s="571">
        <v>588</v>
      </c>
      <c r="E36" s="570">
        <v>42</v>
      </c>
      <c r="F36" s="571">
        <v>464</v>
      </c>
      <c r="G36" s="570">
        <v>99</v>
      </c>
      <c r="H36" s="575">
        <v>777</v>
      </c>
    </row>
    <row r="37" spans="1:8" ht="17.25" customHeight="1">
      <c r="A37" s="335">
        <v>33</v>
      </c>
      <c r="B37" s="564" t="s">
        <v>274</v>
      </c>
      <c r="C37" s="570">
        <v>307</v>
      </c>
      <c r="D37" s="571">
        <v>2579</v>
      </c>
      <c r="E37" s="570">
        <v>323</v>
      </c>
      <c r="F37" s="571">
        <v>1302</v>
      </c>
      <c r="G37" s="570">
        <v>510</v>
      </c>
      <c r="H37" s="575">
        <v>2520</v>
      </c>
    </row>
    <row r="38" spans="1:8" ht="17.25" customHeight="1">
      <c r="A38" s="335">
        <v>35</v>
      </c>
      <c r="B38" s="564" t="s">
        <v>275</v>
      </c>
      <c r="C38" s="570">
        <v>140</v>
      </c>
      <c r="D38" s="571">
        <v>1736</v>
      </c>
      <c r="E38" s="570">
        <v>304</v>
      </c>
      <c r="F38" s="571">
        <v>1339</v>
      </c>
      <c r="G38" s="570">
        <v>173</v>
      </c>
      <c r="H38" s="575">
        <v>2127</v>
      </c>
    </row>
    <row r="39" spans="1:8" ht="17.25" customHeight="1">
      <c r="A39" s="335">
        <v>36</v>
      </c>
      <c r="B39" s="564" t="s">
        <v>276</v>
      </c>
      <c r="C39" s="570">
        <v>4</v>
      </c>
      <c r="D39" s="571">
        <v>237</v>
      </c>
      <c r="E39" s="570">
        <v>23</v>
      </c>
      <c r="F39" s="571">
        <v>153</v>
      </c>
      <c r="G39" s="570">
        <v>35</v>
      </c>
      <c r="H39" s="575">
        <v>987</v>
      </c>
    </row>
    <row r="40" spans="1:8" ht="17.25" customHeight="1">
      <c r="A40" s="335">
        <v>37</v>
      </c>
      <c r="B40" s="564" t="s">
        <v>277</v>
      </c>
      <c r="C40" s="570">
        <v>4</v>
      </c>
      <c r="D40" s="571">
        <v>35</v>
      </c>
      <c r="E40" s="570">
        <v>3</v>
      </c>
      <c r="F40" s="571">
        <v>721</v>
      </c>
      <c r="G40" s="570">
        <v>7</v>
      </c>
      <c r="H40" s="575">
        <v>89</v>
      </c>
    </row>
    <row r="41" spans="1:8" ht="17.25" customHeight="1">
      <c r="A41" s="335">
        <v>38</v>
      </c>
      <c r="B41" s="564" t="s">
        <v>278</v>
      </c>
      <c r="C41" s="570">
        <v>79</v>
      </c>
      <c r="D41" s="571">
        <v>577</v>
      </c>
      <c r="E41" s="570">
        <v>53</v>
      </c>
      <c r="F41" s="571">
        <v>1010</v>
      </c>
      <c r="G41" s="570">
        <v>84</v>
      </c>
      <c r="H41" s="575">
        <v>1354</v>
      </c>
    </row>
    <row r="42" spans="1:8" ht="17.25" customHeight="1">
      <c r="A42" s="335">
        <v>39</v>
      </c>
      <c r="B42" s="564" t="s">
        <v>279</v>
      </c>
      <c r="C42" s="570">
        <v>1</v>
      </c>
      <c r="D42" s="571">
        <v>15</v>
      </c>
      <c r="E42" s="570">
        <v>1</v>
      </c>
      <c r="F42" s="571">
        <v>3</v>
      </c>
      <c r="G42" s="570">
        <v>1</v>
      </c>
      <c r="H42" s="575">
        <v>5</v>
      </c>
    </row>
    <row r="43" spans="1:8" ht="17.25" customHeight="1">
      <c r="A43" s="335">
        <v>41</v>
      </c>
      <c r="B43" s="564" t="s">
        <v>280</v>
      </c>
      <c r="C43" s="570">
        <v>2221</v>
      </c>
      <c r="D43" s="571">
        <v>11533</v>
      </c>
      <c r="E43" s="570">
        <v>1355</v>
      </c>
      <c r="F43" s="571">
        <v>8166</v>
      </c>
      <c r="G43" s="570">
        <v>2585</v>
      </c>
      <c r="H43" s="575">
        <v>19932</v>
      </c>
    </row>
    <row r="44" spans="1:8" ht="17.25" customHeight="1">
      <c r="A44" s="335">
        <v>42</v>
      </c>
      <c r="B44" s="564" t="s">
        <v>281</v>
      </c>
      <c r="C44" s="570">
        <v>182</v>
      </c>
      <c r="D44" s="571">
        <v>3028</v>
      </c>
      <c r="E44" s="570">
        <v>127</v>
      </c>
      <c r="F44" s="571">
        <v>2316</v>
      </c>
      <c r="G44" s="570">
        <v>389</v>
      </c>
      <c r="H44" s="575">
        <v>5698</v>
      </c>
    </row>
    <row r="45" spans="1:8" ht="17.25" customHeight="1">
      <c r="A45" s="335">
        <v>43</v>
      </c>
      <c r="B45" s="564" t="s">
        <v>282</v>
      </c>
      <c r="C45" s="570">
        <v>838</v>
      </c>
      <c r="D45" s="571">
        <v>3944</v>
      </c>
      <c r="E45" s="570">
        <v>754</v>
      </c>
      <c r="F45" s="571">
        <v>3191</v>
      </c>
      <c r="G45" s="570">
        <v>1220</v>
      </c>
      <c r="H45" s="575">
        <v>4984</v>
      </c>
    </row>
    <row r="46" spans="1:8" ht="17.25" customHeight="1">
      <c r="A46" s="335">
        <v>45</v>
      </c>
      <c r="B46" s="565" t="s">
        <v>283</v>
      </c>
      <c r="C46" s="570">
        <v>1066</v>
      </c>
      <c r="D46" s="571">
        <v>3310</v>
      </c>
      <c r="E46" s="570">
        <v>866</v>
      </c>
      <c r="F46" s="571">
        <v>2780</v>
      </c>
      <c r="G46" s="570">
        <v>1992</v>
      </c>
      <c r="H46" s="575">
        <v>6534</v>
      </c>
    </row>
    <row r="47" spans="1:8" ht="17.25" customHeight="1">
      <c r="A47" s="335">
        <v>46</v>
      </c>
      <c r="B47" s="565" t="s">
        <v>284</v>
      </c>
      <c r="C47" s="570">
        <v>2159</v>
      </c>
      <c r="D47" s="571">
        <v>9473</v>
      </c>
      <c r="E47" s="570">
        <v>1625</v>
      </c>
      <c r="F47" s="571">
        <v>7368</v>
      </c>
      <c r="G47" s="570">
        <v>3413</v>
      </c>
      <c r="H47" s="575">
        <v>15012</v>
      </c>
    </row>
    <row r="48" spans="1:8" ht="17.25" customHeight="1">
      <c r="A48" s="335">
        <v>47</v>
      </c>
      <c r="B48" s="565" t="s">
        <v>285</v>
      </c>
      <c r="C48" s="570">
        <v>5353</v>
      </c>
      <c r="D48" s="571">
        <v>20131</v>
      </c>
      <c r="E48" s="570">
        <v>4348</v>
      </c>
      <c r="F48" s="571">
        <v>16300</v>
      </c>
      <c r="G48" s="570">
        <v>8150</v>
      </c>
      <c r="H48" s="575">
        <v>30333</v>
      </c>
    </row>
    <row r="49" spans="1:8" ht="17.25" customHeight="1">
      <c r="A49" s="335">
        <v>49</v>
      </c>
      <c r="B49" s="565" t="s">
        <v>286</v>
      </c>
      <c r="C49" s="570">
        <v>2250</v>
      </c>
      <c r="D49" s="571">
        <v>8589</v>
      </c>
      <c r="E49" s="570">
        <v>1940</v>
      </c>
      <c r="F49" s="571">
        <v>8895</v>
      </c>
      <c r="G49" s="570">
        <v>4067</v>
      </c>
      <c r="H49" s="575">
        <v>13235</v>
      </c>
    </row>
    <row r="50" spans="1:8" ht="17.25" customHeight="1">
      <c r="A50" s="335">
        <v>50</v>
      </c>
      <c r="B50" s="565" t="s">
        <v>287</v>
      </c>
      <c r="C50" s="570">
        <v>0</v>
      </c>
      <c r="D50" s="571">
        <v>0</v>
      </c>
      <c r="E50" s="570">
        <v>0</v>
      </c>
      <c r="F50" s="571">
        <v>0</v>
      </c>
      <c r="G50" s="570">
        <v>1</v>
      </c>
      <c r="H50" s="575">
        <v>3</v>
      </c>
    </row>
    <row r="51" spans="1:8" ht="17.25" customHeight="1">
      <c r="A51" s="335">
        <v>51</v>
      </c>
      <c r="B51" s="565" t="s">
        <v>288</v>
      </c>
      <c r="C51" s="570">
        <v>2</v>
      </c>
      <c r="D51" s="571">
        <v>38</v>
      </c>
      <c r="E51" s="570">
        <v>11</v>
      </c>
      <c r="F51" s="571">
        <v>176</v>
      </c>
      <c r="G51" s="570">
        <v>2</v>
      </c>
      <c r="H51" s="575">
        <v>2</v>
      </c>
    </row>
    <row r="52" spans="1:8" ht="17.25" customHeight="1">
      <c r="A52" s="335">
        <v>52</v>
      </c>
      <c r="B52" s="565" t="s">
        <v>289</v>
      </c>
      <c r="C52" s="570">
        <v>203</v>
      </c>
      <c r="D52" s="571">
        <v>1932</v>
      </c>
      <c r="E52" s="570">
        <v>276</v>
      </c>
      <c r="F52" s="571">
        <v>1297</v>
      </c>
      <c r="G52" s="570">
        <v>439</v>
      </c>
      <c r="H52" s="575">
        <v>4336</v>
      </c>
    </row>
    <row r="53" spans="1:8" ht="17.25" customHeight="1">
      <c r="A53" s="335">
        <v>53</v>
      </c>
      <c r="B53" s="565" t="s">
        <v>290</v>
      </c>
      <c r="C53" s="570">
        <v>46</v>
      </c>
      <c r="D53" s="571">
        <v>373</v>
      </c>
      <c r="E53" s="570">
        <v>47</v>
      </c>
      <c r="F53" s="571">
        <v>416</v>
      </c>
      <c r="G53" s="570">
        <v>55</v>
      </c>
      <c r="H53" s="575">
        <v>466</v>
      </c>
    </row>
    <row r="54" spans="1:8" ht="17.25" customHeight="1">
      <c r="A54" s="335">
        <v>55</v>
      </c>
      <c r="B54" s="565" t="s">
        <v>291</v>
      </c>
      <c r="C54" s="570">
        <v>121</v>
      </c>
      <c r="D54" s="571">
        <v>1644</v>
      </c>
      <c r="E54" s="570">
        <v>270</v>
      </c>
      <c r="F54" s="571">
        <v>2456</v>
      </c>
      <c r="G54" s="570">
        <v>304</v>
      </c>
      <c r="H54" s="575">
        <v>3107</v>
      </c>
    </row>
    <row r="55" spans="1:8" ht="17.25" customHeight="1">
      <c r="A55" s="335">
        <v>56</v>
      </c>
      <c r="B55" s="565" t="s">
        <v>292</v>
      </c>
      <c r="C55" s="570">
        <v>1324</v>
      </c>
      <c r="D55" s="571">
        <v>7331</v>
      </c>
      <c r="E55" s="570">
        <v>1740</v>
      </c>
      <c r="F55" s="571">
        <v>7251</v>
      </c>
      <c r="G55" s="570">
        <v>2582</v>
      </c>
      <c r="H55" s="575">
        <v>11123</v>
      </c>
    </row>
    <row r="56" spans="1:8" ht="17.25" customHeight="1">
      <c r="A56" s="335">
        <v>58</v>
      </c>
      <c r="B56" s="565" t="s">
        <v>293</v>
      </c>
      <c r="C56" s="572">
        <v>35</v>
      </c>
      <c r="D56" s="573">
        <v>295</v>
      </c>
      <c r="E56" s="570">
        <v>21</v>
      </c>
      <c r="F56" s="571">
        <v>123</v>
      </c>
      <c r="G56" s="570">
        <v>54</v>
      </c>
      <c r="H56" s="575">
        <v>448</v>
      </c>
    </row>
    <row r="57" spans="1:8" ht="17.25" customHeight="1">
      <c r="A57" s="335">
        <v>59</v>
      </c>
      <c r="B57" s="565" t="s">
        <v>294</v>
      </c>
      <c r="C57" s="572">
        <v>9</v>
      </c>
      <c r="D57" s="573">
        <v>68</v>
      </c>
      <c r="E57" s="570">
        <v>7</v>
      </c>
      <c r="F57" s="571">
        <v>56</v>
      </c>
      <c r="G57" s="570">
        <v>12</v>
      </c>
      <c r="H57" s="575">
        <v>86</v>
      </c>
    </row>
    <row r="58" spans="1:8" ht="17.25" customHeight="1">
      <c r="A58" s="335">
        <v>60</v>
      </c>
      <c r="B58" s="565" t="s">
        <v>295</v>
      </c>
      <c r="C58" s="572">
        <v>16</v>
      </c>
      <c r="D58" s="573">
        <v>97</v>
      </c>
      <c r="E58" s="570">
        <v>7</v>
      </c>
      <c r="F58" s="571">
        <v>36</v>
      </c>
      <c r="G58" s="570">
        <v>17</v>
      </c>
      <c r="H58" s="575">
        <v>128</v>
      </c>
    </row>
    <row r="59" spans="1:8" ht="17.25" customHeight="1">
      <c r="A59" s="335">
        <v>61</v>
      </c>
      <c r="B59" s="565" t="s">
        <v>296</v>
      </c>
      <c r="C59" s="572">
        <v>44</v>
      </c>
      <c r="D59" s="573">
        <v>765</v>
      </c>
      <c r="E59" s="570">
        <v>43</v>
      </c>
      <c r="F59" s="571">
        <v>214</v>
      </c>
      <c r="G59" s="570">
        <v>57</v>
      </c>
      <c r="H59" s="575">
        <v>168</v>
      </c>
    </row>
    <row r="60" spans="1:8" ht="17.25" customHeight="1">
      <c r="A60" s="335">
        <v>62</v>
      </c>
      <c r="B60" s="565" t="s">
        <v>297</v>
      </c>
      <c r="C60" s="572">
        <v>124</v>
      </c>
      <c r="D60" s="573">
        <v>681</v>
      </c>
      <c r="E60" s="570">
        <v>85</v>
      </c>
      <c r="F60" s="571">
        <v>334</v>
      </c>
      <c r="G60" s="570">
        <v>114</v>
      </c>
      <c r="H60" s="575">
        <v>606</v>
      </c>
    </row>
    <row r="61" spans="1:8" ht="17.25" customHeight="1">
      <c r="A61" s="335">
        <v>63</v>
      </c>
      <c r="B61" s="565" t="s">
        <v>298</v>
      </c>
      <c r="C61" s="572">
        <v>15</v>
      </c>
      <c r="D61" s="573">
        <v>134</v>
      </c>
      <c r="E61" s="570">
        <v>19</v>
      </c>
      <c r="F61" s="571">
        <v>101</v>
      </c>
      <c r="G61" s="570">
        <v>36</v>
      </c>
      <c r="H61" s="575">
        <v>576</v>
      </c>
    </row>
    <row r="62" spans="1:8" ht="17.25" customHeight="1">
      <c r="A62" s="335">
        <v>64</v>
      </c>
      <c r="B62" s="565" t="s">
        <v>299</v>
      </c>
      <c r="C62" s="572">
        <v>99</v>
      </c>
      <c r="D62" s="573">
        <v>946</v>
      </c>
      <c r="E62" s="570">
        <v>113</v>
      </c>
      <c r="F62" s="571">
        <v>686</v>
      </c>
      <c r="G62" s="570">
        <v>193</v>
      </c>
      <c r="H62" s="575">
        <v>1580</v>
      </c>
    </row>
    <row r="63" spans="1:8" ht="17.25" customHeight="1">
      <c r="A63" s="335">
        <v>65</v>
      </c>
      <c r="B63" s="565" t="s">
        <v>300</v>
      </c>
      <c r="C63" s="572">
        <v>90</v>
      </c>
      <c r="D63" s="573">
        <v>371</v>
      </c>
      <c r="E63" s="570">
        <v>32</v>
      </c>
      <c r="F63" s="571">
        <v>95</v>
      </c>
      <c r="G63" s="570">
        <v>89</v>
      </c>
      <c r="H63" s="575">
        <v>283</v>
      </c>
    </row>
    <row r="64" spans="1:8" ht="17.25" customHeight="1">
      <c r="A64" s="335">
        <v>66</v>
      </c>
      <c r="B64" s="565" t="s">
        <v>301</v>
      </c>
      <c r="C64" s="572">
        <v>174</v>
      </c>
      <c r="D64" s="573">
        <v>553</v>
      </c>
      <c r="E64" s="570">
        <v>216</v>
      </c>
      <c r="F64" s="571">
        <v>605</v>
      </c>
      <c r="G64" s="570">
        <v>210</v>
      </c>
      <c r="H64" s="575">
        <v>563</v>
      </c>
    </row>
    <row r="65" spans="1:8" ht="17.25" customHeight="1">
      <c r="A65" s="335">
        <v>68</v>
      </c>
      <c r="B65" s="565" t="s">
        <v>302</v>
      </c>
      <c r="C65" s="572">
        <v>4840</v>
      </c>
      <c r="D65" s="573">
        <v>5687</v>
      </c>
      <c r="E65" s="570">
        <v>374</v>
      </c>
      <c r="F65" s="571">
        <v>672</v>
      </c>
      <c r="G65" s="570">
        <v>2277</v>
      </c>
      <c r="H65" s="575">
        <v>3646</v>
      </c>
    </row>
    <row r="66" spans="1:8" ht="17.25" customHeight="1">
      <c r="A66" s="335">
        <v>69</v>
      </c>
      <c r="B66" s="565" t="s">
        <v>303</v>
      </c>
      <c r="C66" s="572">
        <v>930</v>
      </c>
      <c r="D66" s="573">
        <v>2572</v>
      </c>
      <c r="E66" s="570">
        <v>757</v>
      </c>
      <c r="F66" s="571">
        <v>1964</v>
      </c>
      <c r="G66" s="570">
        <v>1343</v>
      </c>
      <c r="H66" s="575">
        <v>3515</v>
      </c>
    </row>
    <row r="67" spans="1:8" ht="17.25" customHeight="1">
      <c r="A67" s="335">
        <v>70</v>
      </c>
      <c r="B67" s="565" t="s">
        <v>304</v>
      </c>
      <c r="C67" s="572">
        <v>273</v>
      </c>
      <c r="D67" s="573">
        <v>1874</v>
      </c>
      <c r="E67" s="570">
        <v>229</v>
      </c>
      <c r="F67" s="571">
        <v>2076</v>
      </c>
      <c r="G67" s="570">
        <v>323</v>
      </c>
      <c r="H67" s="575">
        <v>2866</v>
      </c>
    </row>
    <row r="68" spans="1:8" ht="17.25" customHeight="1">
      <c r="A68" s="335">
        <v>71</v>
      </c>
      <c r="B68" s="565" t="s">
        <v>305</v>
      </c>
      <c r="C68" s="572">
        <v>406</v>
      </c>
      <c r="D68" s="573">
        <v>2547</v>
      </c>
      <c r="E68" s="570">
        <v>321</v>
      </c>
      <c r="F68" s="571">
        <v>1715</v>
      </c>
      <c r="G68" s="570">
        <v>592</v>
      </c>
      <c r="H68" s="575">
        <v>3032</v>
      </c>
    </row>
    <row r="69" spans="1:8" ht="17.25" customHeight="1">
      <c r="A69" s="335">
        <v>72</v>
      </c>
      <c r="B69" s="565" t="s">
        <v>306</v>
      </c>
      <c r="C69" s="572">
        <v>26</v>
      </c>
      <c r="D69" s="573">
        <v>120</v>
      </c>
      <c r="E69" s="570">
        <v>14</v>
      </c>
      <c r="F69" s="571">
        <v>101</v>
      </c>
      <c r="G69" s="570">
        <v>21</v>
      </c>
      <c r="H69" s="575">
        <v>158</v>
      </c>
    </row>
    <row r="70" spans="1:8" ht="17.25" customHeight="1">
      <c r="A70" s="335">
        <v>73</v>
      </c>
      <c r="B70" s="565" t="s">
        <v>307</v>
      </c>
      <c r="C70" s="572">
        <v>110</v>
      </c>
      <c r="D70" s="573">
        <v>532</v>
      </c>
      <c r="E70" s="570">
        <v>39</v>
      </c>
      <c r="F70" s="571">
        <v>127</v>
      </c>
      <c r="G70" s="570">
        <v>127</v>
      </c>
      <c r="H70" s="575">
        <v>594</v>
      </c>
    </row>
    <row r="71" spans="1:8" ht="17.25" customHeight="1">
      <c r="A71" s="335">
        <v>74</v>
      </c>
      <c r="B71" s="565" t="s">
        <v>308</v>
      </c>
      <c r="C71" s="572">
        <v>102</v>
      </c>
      <c r="D71" s="573">
        <v>469</v>
      </c>
      <c r="E71" s="570">
        <v>116</v>
      </c>
      <c r="F71" s="571">
        <v>477</v>
      </c>
      <c r="G71" s="570">
        <v>149</v>
      </c>
      <c r="H71" s="575">
        <v>650</v>
      </c>
    </row>
    <row r="72" spans="1:8" ht="17.25" customHeight="1">
      <c r="A72" s="335">
        <v>75</v>
      </c>
      <c r="B72" s="565" t="s">
        <v>309</v>
      </c>
      <c r="C72" s="572">
        <v>37</v>
      </c>
      <c r="D72" s="573">
        <v>70</v>
      </c>
      <c r="E72" s="570">
        <v>56</v>
      </c>
      <c r="F72" s="571">
        <v>119</v>
      </c>
      <c r="G72" s="570">
        <v>125</v>
      </c>
      <c r="H72" s="575">
        <v>258</v>
      </c>
    </row>
    <row r="73" spans="1:8" ht="17.25" customHeight="1">
      <c r="A73" s="335">
        <v>77</v>
      </c>
      <c r="B73" s="565" t="s">
        <v>310</v>
      </c>
      <c r="C73" s="572">
        <v>99</v>
      </c>
      <c r="D73" s="573">
        <v>245</v>
      </c>
      <c r="E73" s="570">
        <v>69</v>
      </c>
      <c r="F73" s="571">
        <v>216</v>
      </c>
      <c r="G73" s="570">
        <v>137</v>
      </c>
      <c r="H73" s="575">
        <v>764</v>
      </c>
    </row>
    <row r="74" spans="1:8" ht="17.25" customHeight="1">
      <c r="A74" s="335">
        <v>78</v>
      </c>
      <c r="B74" s="565" t="s">
        <v>311</v>
      </c>
      <c r="C74" s="572">
        <v>11</v>
      </c>
      <c r="D74" s="573">
        <v>293</v>
      </c>
      <c r="E74" s="570">
        <v>28</v>
      </c>
      <c r="F74" s="571">
        <v>703</v>
      </c>
      <c r="G74" s="570">
        <v>15</v>
      </c>
      <c r="H74" s="575">
        <v>245</v>
      </c>
    </row>
    <row r="75" spans="1:8" ht="17.25" customHeight="1">
      <c r="A75" s="335">
        <v>79</v>
      </c>
      <c r="B75" s="565" t="s">
        <v>312</v>
      </c>
      <c r="C75" s="572">
        <v>62</v>
      </c>
      <c r="D75" s="573">
        <v>558</v>
      </c>
      <c r="E75" s="570">
        <v>56</v>
      </c>
      <c r="F75" s="571">
        <v>288</v>
      </c>
      <c r="G75" s="570">
        <v>106</v>
      </c>
      <c r="H75" s="575">
        <v>388</v>
      </c>
    </row>
    <row r="76" spans="1:8" ht="17.25" customHeight="1">
      <c r="A76" s="335">
        <v>80</v>
      </c>
      <c r="B76" s="565" t="s">
        <v>313</v>
      </c>
      <c r="C76" s="572">
        <v>263</v>
      </c>
      <c r="D76" s="573">
        <v>3412</v>
      </c>
      <c r="E76" s="570">
        <v>296</v>
      </c>
      <c r="F76" s="571">
        <v>3520</v>
      </c>
      <c r="G76" s="570">
        <v>589</v>
      </c>
      <c r="H76" s="575">
        <v>5801</v>
      </c>
    </row>
    <row r="77" spans="1:8" ht="17.25" customHeight="1">
      <c r="A77" s="335">
        <v>81</v>
      </c>
      <c r="B77" s="565" t="s">
        <v>314</v>
      </c>
      <c r="C77" s="572">
        <v>541</v>
      </c>
      <c r="D77" s="573">
        <v>9624</v>
      </c>
      <c r="E77" s="570">
        <v>490</v>
      </c>
      <c r="F77" s="571">
        <v>5768</v>
      </c>
      <c r="G77" s="570">
        <v>727</v>
      </c>
      <c r="H77" s="575">
        <v>16650</v>
      </c>
    </row>
    <row r="78" spans="1:8" ht="17.25" customHeight="1">
      <c r="A78" s="335">
        <v>82</v>
      </c>
      <c r="B78" s="565" t="s">
        <v>315</v>
      </c>
      <c r="C78" s="572">
        <v>497</v>
      </c>
      <c r="D78" s="573">
        <v>3095</v>
      </c>
      <c r="E78" s="570">
        <v>237</v>
      </c>
      <c r="F78" s="571">
        <v>2420</v>
      </c>
      <c r="G78" s="570">
        <v>752</v>
      </c>
      <c r="H78" s="575">
        <v>6496</v>
      </c>
    </row>
    <row r="79" spans="1:8" ht="17.25" customHeight="1">
      <c r="A79" s="335">
        <v>84</v>
      </c>
      <c r="B79" s="565" t="s">
        <v>316</v>
      </c>
      <c r="C79" s="572">
        <v>57</v>
      </c>
      <c r="D79" s="573">
        <v>5716</v>
      </c>
      <c r="E79" s="570">
        <v>72</v>
      </c>
      <c r="F79" s="571">
        <v>1990</v>
      </c>
      <c r="G79" s="570">
        <v>97</v>
      </c>
      <c r="H79" s="575">
        <v>4846</v>
      </c>
    </row>
    <row r="80" spans="1:8" ht="17.25" customHeight="1">
      <c r="A80" s="335">
        <v>85</v>
      </c>
      <c r="B80" s="565" t="s">
        <v>317</v>
      </c>
      <c r="C80" s="572">
        <v>563</v>
      </c>
      <c r="D80" s="573">
        <v>7393</v>
      </c>
      <c r="E80" s="570">
        <v>429</v>
      </c>
      <c r="F80" s="571">
        <v>5584</v>
      </c>
      <c r="G80" s="570">
        <v>927</v>
      </c>
      <c r="H80" s="575">
        <v>12624</v>
      </c>
    </row>
    <row r="81" spans="1:8" ht="17.25" customHeight="1">
      <c r="A81" s="335">
        <v>86</v>
      </c>
      <c r="B81" s="565" t="s">
        <v>318</v>
      </c>
      <c r="C81" s="572">
        <v>414</v>
      </c>
      <c r="D81" s="573">
        <v>9634</v>
      </c>
      <c r="E81" s="570">
        <v>393</v>
      </c>
      <c r="F81" s="571">
        <v>6314</v>
      </c>
      <c r="G81" s="570">
        <v>546</v>
      </c>
      <c r="H81" s="575">
        <v>12778</v>
      </c>
    </row>
    <row r="82" spans="1:8" ht="17.25" customHeight="1">
      <c r="A82" s="335">
        <v>87</v>
      </c>
      <c r="B82" s="565" t="s">
        <v>319</v>
      </c>
      <c r="C82" s="572">
        <v>12</v>
      </c>
      <c r="D82" s="573">
        <v>468</v>
      </c>
      <c r="E82" s="570">
        <v>29</v>
      </c>
      <c r="F82" s="571">
        <v>473</v>
      </c>
      <c r="G82" s="570">
        <v>35</v>
      </c>
      <c r="H82" s="575">
        <v>828</v>
      </c>
    </row>
    <row r="83" spans="1:8" ht="17.25" customHeight="1">
      <c r="A83" s="335">
        <v>88</v>
      </c>
      <c r="B83" s="565" t="s">
        <v>320</v>
      </c>
      <c r="C83" s="572">
        <v>96</v>
      </c>
      <c r="D83" s="573">
        <v>972</v>
      </c>
      <c r="E83" s="570">
        <v>86</v>
      </c>
      <c r="F83" s="571">
        <v>605</v>
      </c>
      <c r="G83" s="570">
        <v>169</v>
      </c>
      <c r="H83" s="575">
        <v>1482</v>
      </c>
    </row>
    <row r="84" spans="1:8" ht="17.25" customHeight="1">
      <c r="A84" s="335">
        <v>90</v>
      </c>
      <c r="B84" s="565" t="s">
        <v>321</v>
      </c>
      <c r="C84" s="572">
        <v>3</v>
      </c>
      <c r="D84" s="573">
        <v>3</v>
      </c>
      <c r="E84" s="570">
        <v>3</v>
      </c>
      <c r="F84" s="571">
        <v>17</v>
      </c>
      <c r="G84" s="570">
        <v>11</v>
      </c>
      <c r="H84" s="575">
        <v>92</v>
      </c>
    </row>
    <row r="85" spans="1:8" ht="17.25" customHeight="1">
      <c r="A85" s="335">
        <v>91</v>
      </c>
      <c r="B85" s="565" t="s">
        <v>322</v>
      </c>
      <c r="C85" s="572">
        <v>3</v>
      </c>
      <c r="D85" s="573">
        <v>4</v>
      </c>
      <c r="E85" s="570">
        <v>9</v>
      </c>
      <c r="F85" s="571">
        <v>50</v>
      </c>
      <c r="G85" s="570">
        <v>16</v>
      </c>
      <c r="H85" s="575">
        <v>26</v>
      </c>
    </row>
    <row r="86" spans="1:8" ht="17.25" customHeight="1">
      <c r="A86" s="335">
        <v>92</v>
      </c>
      <c r="B86" s="565" t="s">
        <v>323</v>
      </c>
      <c r="C86" s="572">
        <v>34</v>
      </c>
      <c r="D86" s="573">
        <v>61</v>
      </c>
      <c r="E86" s="570">
        <v>23</v>
      </c>
      <c r="F86" s="571">
        <v>49</v>
      </c>
      <c r="G86" s="570">
        <v>54</v>
      </c>
      <c r="H86" s="575">
        <v>112</v>
      </c>
    </row>
    <row r="87" spans="1:8" ht="17.25" customHeight="1">
      <c r="A87" s="335">
        <v>93</v>
      </c>
      <c r="B87" s="565" t="s">
        <v>324</v>
      </c>
      <c r="C87" s="572">
        <v>111</v>
      </c>
      <c r="D87" s="573">
        <v>884</v>
      </c>
      <c r="E87" s="570">
        <v>120</v>
      </c>
      <c r="F87" s="571">
        <v>482</v>
      </c>
      <c r="G87" s="570">
        <v>130</v>
      </c>
      <c r="H87" s="575">
        <v>1007</v>
      </c>
    </row>
    <row r="88" spans="1:8" ht="17.25" customHeight="1">
      <c r="A88" s="335">
        <v>94</v>
      </c>
      <c r="B88" s="565" t="s">
        <v>325</v>
      </c>
      <c r="C88" s="572">
        <v>184</v>
      </c>
      <c r="D88" s="573">
        <v>525</v>
      </c>
      <c r="E88" s="570">
        <v>216</v>
      </c>
      <c r="F88" s="571">
        <v>815</v>
      </c>
      <c r="G88" s="570">
        <v>311</v>
      </c>
      <c r="H88" s="575">
        <v>1146</v>
      </c>
    </row>
    <row r="89" spans="1:8" ht="17.25" customHeight="1">
      <c r="A89" s="335">
        <v>95</v>
      </c>
      <c r="B89" s="565" t="s">
        <v>326</v>
      </c>
      <c r="C89" s="572">
        <v>207</v>
      </c>
      <c r="D89" s="573">
        <v>2319</v>
      </c>
      <c r="E89" s="570">
        <v>194</v>
      </c>
      <c r="F89" s="571">
        <v>640</v>
      </c>
      <c r="G89" s="570">
        <v>260</v>
      </c>
      <c r="H89" s="575">
        <v>1116</v>
      </c>
    </row>
    <row r="90" spans="1:8" ht="17.25" customHeight="1">
      <c r="A90" s="335">
        <v>96</v>
      </c>
      <c r="B90" s="565" t="s">
        <v>327</v>
      </c>
      <c r="C90" s="572">
        <v>346</v>
      </c>
      <c r="D90" s="573">
        <v>970</v>
      </c>
      <c r="E90" s="570">
        <v>427</v>
      </c>
      <c r="F90" s="571">
        <v>1284</v>
      </c>
      <c r="G90" s="570">
        <v>450</v>
      </c>
      <c r="H90" s="575">
        <v>2105</v>
      </c>
    </row>
    <row r="91" spans="1:8" ht="17.25" customHeight="1">
      <c r="A91" s="335">
        <v>97</v>
      </c>
      <c r="B91" s="565" t="s">
        <v>328</v>
      </c>
      <c r="C91" s="572">
        <v>21</v>
      </c>
      <c r="D91" s="573">
        <v>22</v>
      </c>
      <c r="E91" s="570">
        <v>10</v>
      </c>
      <c r="F91" s="571">
        <v>12</v>
      </c>
      <c r="G91" s="570">
        <v>36</v>
      </c>
      <c r="H91" s="575">
        <v>41</v>
      </c>
    </row>
    <row r="92" spans="1:8" ht="17.25" customHeight="1">
      <c r="A92" s="335">
        <v>98</v>
      </c>
      <c r="B92" s="565" t="s">
        <v>329</v>
      </c>
      <c r="C92" s="572">
        <v>1</v>
      </c>
      <c r="D92" s="573">
        <v>20</v>
      </c>
      <c r="E92" s="570">
        <v>1</v>
      </c>
      <c r="F92" s="571">
        <v>1</v>
      </c>
      <c r="G92" s="570">
        <v>2</v>
      </c>
      <c r="H92" s="575">
        <v>2</v>
      </c>
    </row>
    <row r="93" spans="1:8" ht="17.25" customHeight="1">
      <c r="A93" s="335">
        <v>99</v>
      </c>
      <c r="B93" s="565" t="s">
        <v>330</v>
      </c>
      <c r="C93" s="572">
        <v>4</v>
      </c>
      <c r="D93" s="573">
        <v>8</v>
      </c>
      <c r="E93" s="570">
        <v>0</v>
      </c>
      <c r="F93" s="571">
        <v>0</v>
      </c>
      <c r="G93" s="570">
        <v>6</v>
      </c>
      <c r="H93" s="575">
        <v>35</v>
      </c>
    </row>
    <row r="94" spans="1:8" ht="17.25" customHeight="1">
      <c r="A94" s="774" t="s">
        <v>388</v>
      </c>
      <c r="B94" s="565"/>
      <c r="C94" s="572">
        <v>300</v>
      </c>
      <c r="D94" s="573">
        <v>306</v>
      </c>
      <c r="E94" s="570">
        <v>1063</v>
      </c>
      <c r="F94" s="571">
        <v>1077</v>
      </c>
      <c r="G94" s="570">
        <v>288</v>
      </c>
      <c r="H94" s="575">
        <v>290</v>
      </c>
    </row>
    <row r="95" spans="1:8" ht="27" customHeight="1" thickBot="1">
      <c r="A95" s="1141" t="s">
        <v>144</v>
      </c>
      <c r="B95" s="1142"/>
      <c r="C95" s="662">
        <v>32423</v>
      </c>
      <c r="D95" s="663">
        <v>220267</v>
      </c>
      <c r="E95" s="662">
        <v>25811</v>
      </c>
      <c r="F95" s="663">
        <v>186613</v>
      </c>
      <c r="G95" s="662">
        <v>46424</v>
      </c>
      <c r="H95" s="664">
        <v>306968</v>
      </c>
    </row>
    <row r="96" spans="1:8" ht="13.5" thickTop="1">
      <c r="A96" s="1154"/>
      <c r="B96" s="1154"/>
      <c r="C96" s="1154"/>
      <c r="D96" s="1154"/>
      <c r="E96" s="1154"/>
      <c r="F96" s="1154"/>
      <c r="G96" s="1154"/>
      <c r="H96" s="1154"/>
    </row>
    <row r="97" spans="1:8" ht="15.75" customHeight="1">
      <c r="A97" s="1122" t="s">
        <v>380</v>
      </c>
      <c r="B97" s="1123"/>
      <c r="C97" s="1123"/>
      <c r="D97" s="1123"/>
      <c r="E97" s="1123"/>
      <c r="F97" s="1123"/>
      <c r="G97" s="1123"/>
      <c r="H97" s="1123"/>
    </row>
    <row r="98" spans="1:8" ht="12.75" customHeight="1">
      <c r="A98" s="1122" t="s">
        <v>386</v>
      </c>
      <c r="B98" s="1123"/>
      <c r="C98" s="1123"/>
      <c r="D98" s="1123"/>
      <c r="E98" s="1123"/>
      <c r="F98" s="1123"/>
      <c r="G98" s="1123"/>
      <c r="H98" s="1123"/>
    </row>
    <row r="99" spans="1:8" ht="12.75" customHeight="1">
      <c r="A99" s="1132" t="s">
        <v>353</v>
      </c>
      <c r="B99" s="1123"/>
      <c r="C99" s="1123"/>
      <c r="D99" s="1123"/>
      <c r="E99" s="1123"/>
      <c r="F99" s="1123"/>
      <c r="G99" s="1123"/>
      <c r="H99" s="1123"/>
    </row>
    <row r="100" spans="1:8" ht="12.75">
      <c r="A100" s="1140"/>
      <c r="B100" s="1140"/>
      <c r="C100" s="1140"/>
      <c r="D100" s="1140"/>
      <c r="E100" s="1140"/>
      <c r="F100" s="1140"/>
      <c r="G100" s="1140"/>
      <c r="H100" s="1140"/>
    </row>
    <row r="102" spans="2:8" s="45" customFormat="1" ht="21" customHeight="1">
      <c r="B102" s="46"/>
      <c r="C102" s="1008" t="s">
        <v>36</v>
      </c>
      <c r="D102" s="1008"/>
      <c r="E102" s="55"/>
      <c r="F102" s="123"/>
      <c r="G102" s="55"/>
      <c r="H102" s="55"/>
    </row>
  </sheetData>
  <sheetProtection/>
  <mergeCells count="14">
    <mergeCell ref="A95:B95"/>
    <mergeCell ref="A97:H97"/>
    <mergeCell ref="A98:H98"/>
    <mergeCell ref="A99:H99"/>
    <mergeCell ref="A100:H100"/>
    <mergeCell ref="C102:D102"/>
    <mergeCell ref="A96:H96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3" t="s">
        <v>3</v>
      </c>
      <c r="B1" s="108"/>
      <c r="C1" s="108"/>
      <c r="D1" s="108"/>
      <c r="E1" s="144"/>
      <c r="F1" s="101"/>
      <c r="G1" s="101"/>
      <c r="H1" s="842" t="s">
        <v>4</v>
      </c>
    </row>
    <row r="2" spans="1:8" ht="27" customHeight="1" thickBot="1" thickTop="1">
      <c r="A2" s="1278" t="s">
        <v>529</v>
      </c>
      <c r="B2" s="1279"/>
      <c r="C2" s="1279"/>
      <c r="D2" s="1279"/>
      <c r="E2" s="1279"/>
      <c r="F2" s="1279"/>
      <c r="G2" s="1279"/>
      <c r="H2" s="1280"/>
    </row>
    <row r="3" spans="1:17" ht="39.75" customHeight="1" thickBot="1">
      <c r="A3" s="1283" t="s">
        <v>389</v>
      </c>
      <c r="B3" s="1281"/>
      <c r="C3" s="1281"/>
      <c r="D3" s="1281"/>
      <c r="E3" s="1281"/>
      <c r="F3" s="1281"/>
      <c r="G3" s="1281"/>
      <c r="H3" s="1282"/>
      <c r="I3" s="330"/>
      <c r="J3" s="330"/>
      <c r="K3" s="330"/>
      <c r="L3" s="330"/>
      <c r="M3" s="330"/>
      <c r="N3" s="330"/>
      <c r="O3" s="330"/>
      <c r="P3" s="330"/>
      <c r="Q3" s="330"/>
    </row>
    <row r="4" spans="1:8" ht="36" customHeight="1">
      <c r="A4" s="1150" t="s">
        <v>147</v>
      </c>
      <c r="B4" s="1152" t="s">
        <v>148</v>
      </c>
      <c r="C4" s="1146" t="s">
        <v>28</v>
      </c>
      <c r="D4" s="1147"/>
      <c r="E4" s="1146" t="s">
        <v>170</v>
      </c>
      <c r="F4" s="1147"/>
      <c r="G4" s="1146" t="s">
        <v>171</v>
      </c>
      <c r="H4" s="1148"/>
    </row>
    <row r="5" spans="1:8" ht="34.5" customHeight="1" thickBot="1">
      <c r="A5" s="1151"/>
      <c r="B5" s="1153"/>
      <c r="C5" s="665" t="s">
        <v>149</v>
      </c>
      <c r="D5" s="666" t="s">
        <v>150</v>
      </c>
      <c r="E5" s="665" t="s">
        <v>149</v>
      </c>
      <c r="F5" s="666" t="s">
        <v>150</v>
      </c>
      <c r="G5" s="665" t="s">
        <v>149</v>
      </c>
      <c r="H5" s="667" t="s">
        <v>150</v>
      </c>
    </row>
    <row r="6" spans="1:8" ht="17.25" customHeight="1">
      <c r="A6" s="753" t="s">
        <v>53</v>
      </c>
      <c r="B6" s="754" t="s">
        <v>243</v>
      </c>
      <c r="C6" s="568">
        <v>214</v>
      </c>
      <c r="D6" s="569">
        <v>1143</v>
      </c>
      <c r="E6" s="568">
        <v>287</v>
      </c>
      <c r="F6" s="569">
        <v>1715</v>
      </c>
      <c r="G6" s="568">
        <v>864</v>
      </c>
      <c r="H6" s="574">
        <v>4296</v>
      </c>
    </row>
    <row r="7" spans="1:8" ht="17.25" customHeight="1">
      <c r="A7" s="333" t="s">
        <v>55</v>
      </c>
      <c r="B7" s="564" t="s">
        <v>244</v>
      </c>
      <c r="C7" s="570">
        <v>15</v>
      </c>
      <c r="D7" s="571">
        <v>156</v>
      </c>
      <c r="E7" s="570">
        <v>117</v>
      </c>
      <c r="F7" s="571">
        <v>963</v>
      </c>
      <c r="G7" s="570">
        <v>80</v>
      </c>
      <c r="H7" s="575">
        <v>973</v>
      </c>
    </row>
    <row r="8" spans="1:8" ht="17.25" customHeight="1">
      <c r="A8" s="333" t="s">
        <v>57</v>
      </c>
      <c r="B8" s="564" t="s">
        <v>245</v>
      </c>
      <c r="C8" s="570">
        <v>17</v>
      </c>
      <c r="D8" s="571">
        <v>172</v>
      </c>
      <c r="E8" s="570">
        <v>20</v>
      </c>
      <c r="F8" s="571">
        <v>150</v>
      </c>
      <c r="G8" s="570">
        <v>10</v>
      </c>
      <c r="H8" s="575">
        <v>52</v>
      </c>
    </row>
    <row r="9" spans="1:8" ht="17.25" customHeight="1">
      <c r="A9" s="335" t="s">
        <v>61</v>
      </c>
      <c r="B9" s="564" t="s">
        <v>246</v>
      </c>
      <c r="C9" s="570">
        <v>0</v>
      </c>
      <c r="D9" s="571">
        <v>0</v>
      </c>
      <c r="E9" s="570">
        <v>14</v>
      </c>
      <c r="F9" s="571">
        <v>221</v>
      </c>
      <c r="G9" s="570">
        <v>6</v>
      </c>
      <c r="H9" s="575">
        <v>127</v>
      </c>
    </row>
    <row r="10" spans="1:8" ht="17.25" customHeight="1">
      <c r="A10" s="335" t="s">
        <v>63</v>
      </c>
      <c r="B10" s="564" t="s">
        <v>247</v>
      </c>
      <c r="C10" s="570">
        <v>1</v>
      </c>
      <c r="D10" s="571">
        <v>12</v>
      </c>
      <c r="E10" s="570">
        <v>0</v>
      </c>
      <c r="F10" s="571">
        <v>0</v>
      </c>
      <c r="G10" s="570">
        <v>0</v>
      </c>
      <c r="H10" s="575">
        <v>0</v>
      </c>
    </row>
    <row r="11" spans="1:8" ht="17.25" customHeight="1">
      <c r="A11" s="335" t="s">
        <v>65</v>
      </c>
      <c r="B11" s="564" t="s">
        <v>248</v>
      </c>
      <c r="C11" s="570">
        <v>64</v>
      </c>
      <c r="D11" s="571">
        <v>3089</v>
      </c>
      <c r="E11" s="570">
        <v>24</v>
      </c>
      <c r="F11" s="571">
        <v>618</v>
      </c>
      <c r="G11" s="570">
        <v>10</v>
      </c>
      <c r="H11" s="575">
        <v>141</v>
      </c>
    </row>
    <row r="12" spans="1:8" ht="17.25" customHeight="1">
      <c r="A12" s="335" t="s">
        <v>67</v>
      </c>
      <c r="B12" s="564" t="s">
        <v>249</v>
      </c>
      <c r="C12" s="570">
        <v>104</v>
      </c>
      <c r="D12" s="571">
        <v>909</v>
      </c>
      <c r="E12" s="570">
        <v>128</v>
      </c>
      <c r="F12" s="571">
        <v>1756</v>
      </c>
      <c r="G12" s="570">
        <v>171</v>
      </c>
      <c r="H12" s="575">
        <v>1553</v>
      </c>
    </row>
    <row r="13" spans="1:8" ht="17.25" customHeight="1">
      <c r="A13" s="335" t="s">
        <v>69</v>
      </c>
      <c r="B13" s="564" t="s">
        <v>250</v>
      </c>
      <c r="C13" s="570">
        <v>11</v>
      </c>
      <c r="D13" s="571">
        <v>119</v>
      </c>
      <c r="E13" s="570">
        <v>6</v>
      </c>
      <c r="F13" s="571">
        <v>96</v>
      </c>
      <c r="G13" s="570">
        <v>9</v>
      </c>
      <c r="H13" s="575">
        <v>51</v>
      </c>
    </row>
    <row r="14" spans="1:8" ht="17.25" customHeight="1">
      <c r="A14" s="335">
        <v>10</v>
      </c>
      <c r="B14" s="564" t="s">
        <v>251</v>
      </c>
      <c r="C14" s="570">
        <v>732</v>
      </c>
      <c r="D14" s="571">
        <v>7126</v>
      </c>
      <c r="E14" s="570">
        <v>676</v>
      </c>
      <c r="F14" s="571">
        <v>5215</v>
      </c>
      <c r="G14" s="570">
        <v>1268</v>
      </c>
      <c r="H14" s="575">
        <v>19649</v>
      </c>
    </row>
    <row r="15" spans="1:8" ht="17.25" customHeight="1">
      <c r="A15" s="335">
        <v>11</v>
      </c>
      <c r="B15" s="564" t="s">
        <v>252</v>
      </c>
      <c r="C15" s="570">
        <v>4</v>
      </c>
      <c r="D15" s="571">
        <v>30</v>
      </c>
      <c r="E15" s="570">
        <v>25</v>
      </c>
      <c r="F15" s="571">
        <v>248</v>
      </c>
      <c r="G15" s="570">
        <v>5</v>
      </c>
      <c r="H15" s="575">
        <v>145</v>
      </c>
    </row>
    <row r="16" spans="1:8" ht="17.25" customHeight="1">
      <c r="A16" s="335">
        <v>12</v>
      </c>
      <c r="B16" s="564" t="s">
        <v>253</v>
      </c>
      <c r="C16" s="570">
        <v>0</v>
      </c>
      <c r="D16" s="571">
        <v>0</v>
      </c>
      <c r="E16" s="570">
        <v>0</v>
      </c>
      <c r="F16" s="571">
        <v>0</v>
      </c>
      <c r="G16" s="570">
        <v>0</v>
      </c>
      <c r="H16" s="575">
        <v>0</v>
      </c>
    </row>
    <row r="17" spans="1:8" ht="17.25" customHeight="1">
      <c r="A17" s="335">
        <v>13</v>
      </c>
      <c r="B17" s="564" t="s">
        <v>254</v>
      </c>
      <c r="C17" s="570">
        <v>213</v>
      </c>
      <c r="D17" s="571">
        <v>9178</v>
      </c>
      <c r="E17" s="570">
        <v>1489</v>
      </c>
      <c r="F17" s="571">
        <v>38222</v>
      </c>
      <c r="G17" s="570">
        <v>124</v>
      </c>
      <c r="H17" s="575">
        <v>2036</v>
      </c>
    </row>
    <row r="18" spans="1:8" ht="17.25" customHeight="1">
      <c r="A18" s="335">
        <v>14</v>
      </c>
      <c r="B18" s="565" t="s">
        <v>255</v>
      </c>
      <c r="C18" s="570">
        <v>111</v>
      </c>
      <c r="D18" s="571">
        <v>718</v>
      </c>
      <c r="E18" s="570">
        <v>347</v>
      </c>
      <c r="F18" s="571">
        <v>10687</v>
      </c>
      <c r="G18" s="570">
        <v>212</v>
      </c>
      <c r="H18" s="575">
        <v>2282</v>
      </c>
    </row>
    <row r="19" spans="1:8" ht="17.25" customHeight="1">
      <c r="A19" s="335">
        <v>15</v>
      </c>
      <c r="B19" s="564" t="s">
        <v>256</v>
      </c>
      <c r="C19" s="570">
        <v>30</v>
      </c>
      <c r="D19" s="571">
        <v>176</v>
      </c>
      <c r="E19" s="570">
        <v>39</v>
      </c>
      <c r="F19" s="571">
        <v>322</v>
      </c>
      <c r="G19" s="570">
        <v>310</v>
      </c>
      <c r="H19" s="575">
        <v>1990</v>
      </c>
    </row>
    <row r="20" spans="1:8" ht="17.25" customHeight="1">
      <c r="A20" s="335">
        <v>16</v>
      </c>
      <c r="B20" s="564" t="s">
        <v>257</v>
      </c>
      <c r="C20" s="570">
        <v>135</v>
      </c>
      <c r="D20" s="571">
        <v>1201</v>
      </c>
      <c r="E20" s="570">
        <v>207</v>
      </c>
      <c r="F20" s="571">
        <v>1002</v>
      </c>
      <c r="G20" s="570">
        <v>278</v>
      </c>
      <c r="H20" s="575">
        <v>1237</v>
      </c>
    </row>
    <row r="21" spans="1:8" ht="17.25" customHeight="1">
      <c r="A21" s="335">
        <v>17</v>
      </c>
      <c r="B21" s="564" t="s">
        <v>258</v>
      </c>
      <c r="C21" s="570">
        <v>57</v>
      </c>
      <c r="D21" s="571">
        <v>1333</v>
      </c>
      <c r="E21" s="570">
        <v>48</v>
      </c>
      <c r="F21" s="571">
        <v>1395</v>
      </c>
      <c r="G21" s="570">
        <v>65</v>
      </c>
      <c r="H21" s="575">
        <v>947</v>
      </c>
    </row>
    <row r="22" spans="1:8" ht="17.25" customHeight="1">
      <c r="A22" s="335">
        <v>18</v>
      </c>
      <c r="B22" s="565" t="s">
        <v>259</v>
      </c>
      <c r="C22" s="570">
        <v>83</v>
      </c>
      <c r="D22" s="571">
        <v>374</v>
      </c>
      <c r="E22" s="570">
        <v>90</v>
      </c>
      <c r="F22" s="571">
        <v>490</v>
      </c>
      <c r="G22" s="570">
        <v>148</v>
      </c>
      <c r="H22" s="575">
        <v>1067</v>
      </c>
    </row>
    <row r="23" spans="1:8" ht="17.25" customHeight="1">
      <c r="A23" s="335">
        <v>19</v>
      </c>
      <c r="B23" s="564" t="s">
        <v>260</v>
      </c>
      <c r="C23" s="570">
        <v>5</v>
      </c>
      <c r="D23" s="571">
        <v>27</v>
      </c>
      <c r="E23" s="570">
        <v>5</v>
      </c>
      <c r="F23" s="571">
        <v>89</v>
      </c>
      <c r="G23" s="570">
        <v>12</v>
      </c>
      <c r="H23" s="575">
        <v>47</v>
      </c>
    </row>
    <row r="24" spans="1:8" ht="17.25" customHeight="1">
      <c r="A24" s="335">
        <v>20</v>
      </c>
      <c r="B24" s="564" t="s">
        <v>261</v>
      </c>
      <c r="C24" s="570">
        <v>82</v>
      </c>
      <c r="D24" s="571">
        <v>592</v>
      </c>
      <c r="E24" s="570">
        <v>65</v>
      </c>
      <c r="F24" s="571">
        <v>977</v>
      </c>
      <c r="G24" s="570">
        <v>157</v>
      </c>
      <c r="H24" s="575">
        <v>1893</v>
      </c>
    </row>
    <row r="25" spans="1:8" ht="17.25" customHeight="1">
      <c r="A25" s="335">
        <v>21</v>
      </c>
      <c r="B25" s="564" t="s">
        <v>262</v>
      </c>
      <c r="C25" s="570">
        <v>6</v>
      </c>
      <c r="D25" s="571">
        <v>23</v>
      </c>
      <c r="E25" s="570">
        <v>8</v>
      </c>
      <c r="F25" s="571">
        <v>64</v>
      </c>
      <c r="G25" s="570">
        <v>11</v>
      </c>
      <c r="H25" s="575">
        <v>369</v>
      </c>
    </row>
    <row r="26" spans="1:8" ht="17.25" customHeight="1">
      <c r="A26" s="335">
        <v>22</v>
      </c>
      <c r="B26" s="565" t="s">
        <v>263</v>
      </c>
      <c r="C26" s="570">
        <v>250</v>
      </c>
      <c r="D26" s="571">
        <v>3512</v>
      </c>
      <c r="E26" s="570">
        <v>150</v>
      </c>
      <c r="F26" s="571">
        <v>1776</v>
      </c>
      <c r="G26" s="570">
        <v>502</v>
      </c>
      <c r="H26" s="575">
        <v>6156</v>
      </c>
    </row>
    <row r="27" spans="1:8" ht="17.25" customHeight="1">
      <c r="A27" s="335">
        <v>23</v>
      </c>
      <c r="B27" s="565" t="s">
        <v>264</v>
      </c>
      <c r="C27" s="570">
        <v>241</v>
      </c>
      <c r="D27" s="571">
        <v>4393</v>
      </c>
      <c r="E27" s="570">
        <v>336</v>
      </c>
      <c r="F27" s="571">
        <v>9052</v>
      </c>
      <c r="G27" s="570">
        <v>360</v>
      </c>
      <c r="H27" s="575">
        <v>3877</v>
      </c>
    </row>
    <row r="28" spans="1:8" ht="17.25" customHeight="1">
      <c r="A28" s="335">
        <v>24</v>
      </c>
      <c r="B28" s="565" t="s">
        <v>265</v>
      </c>
      <c r="C28" s="570">
        <v>121</v>
      </c>
      <c r="D28" s="571">
        <v>2870</v>
      </c>
      <c r="E28" s="570">
        <v>106</v>
      </c>
      <c r="F28" s="571">
        <v>1910</v>
      </c>
      <c r="G28" s="570">
        <v>400</v>
      </c>
      <c r="H28" s="575">
        <v>9441</v>
      </c>
    </row>
    <row r="29" spans="1:8" ht="17.25" customHeight="1">
      <c r="A29" s="335">
        <v>25</v>
      </c>
      <c r="B29" s="564" t="s">
        <v>266</v>
      </c>
      <c r="C29" s="570">
        <v>909</v>
      </c>
      <c r="D29" s="571">
        <v>13693</v>
      </c>
      <c r="E29" s="570">
        <v>532</v>
      </c>
      <c r="F29" s="571">
        <v>4614</v>
      </c>
      <c r="G29" s="570">
        <v>1882</v>
      </c>
      <c r="H29" s="575">
        <v>16898</v>
      </c>
    </row>
    <row r="30" spans="1:8" ht="17.25" customHeight="1">
      <c r="A30" s="335">
        <v>26</v>
      </c>
      <c r="B30" s="564" t="s">
        <v>267</v>
      </c>
      <c r="C30" s="570">
        <v>43</v>
      </c>
      <c r="D30" s="571">
        <v>667</v>
      </c>
      <c r="E30" s="570">
        <v>28</v>
      </c>
      <c r="F30" s="571">
        <v>160</v>
      </c>
      <c r="G30" s="570">
        <v>50</v>
      </c>
      <c r="H30" s="575">
        <v>351</v>
      </c>
    </row>
    <row r="31" spans="1:8" ht="17.25" customHeight="1">
      <c r="A31" s="335">
        <v>27</v>
      </c>
      <c r="B31" s="564" t="s">
        <v>268</v>
      </c>
      <c r="C31" s="570">
        <v>191</v>
      </c>
      <c r="D31" s="571">
        <v>6490</v>
      </c>
      <c r="E31" s="570">
        <v>79</v>
      </c>
      <c r="F31" s="571">
        <v>1468</v>
      </c>
      <c r="G31" s="570">
        <v>214</v>
      </c>
      <c r="H31" s="575">
        <v>1792</v>
      </c>
    </row>
    <row r="32" spans="1:8" ht="17.25" customHeight="1">
      <c r="A32" s="335">
        <v>28</v>
      </c>
      <c r="B32" s="565" t="s">
        <v>269</v>
      </c>
      <c r="C32" s="570">
        <v>187</v>
      </c>
      <c r="D32" s="571">
        <v>3063</v>
      </c>
      <c r="E32" s="570">
        <v>152</v>
      </c>
      <c r="F32" s="571">
        <v>1216</v>
      </c>
      <c r="G32" s="570">
        <v>1152</v>
      </c>
      <c r="H32" s="575">
        <v>16264</v>
      </c>
    </row>
    <row r="33" spans="1:8" ht="17.25" customHeight="1">
      <c r="A33" s="335">
        <v>29</v>
      </c>
      <c r="B33" s="564" t="s">
        <v>270</v>
      </c>
      <c r="C33" s="570">
        <v>34</v>
      </c>
      <c r="D33" s="571">
        <v>314</v>
      </c>
      <c r="E33" s="570">
        <v>33</v>
      </c>
      <c r="F33" s="571">
        <v>151</v>
      </c>
      <c r="G33" s="570">
        <v>538</v>
      </c>
      <c r="H33" s="575">
        <v>11440</v>
      </c>
    </row>
    <row r="34" spans="1:8" ht="17.25" customHeight="1">
      <c r="A34" s="335">
        <v>30</v>
      </c>
      <c r="B34" s="564" t="s">
        <v>271</v>
      </c>
      <c r="C34" s="570">
        <v>18</v>
      </c>
      <c r="D34" s="571">
        <v>851</v>
      </c>
      <c r="E34" s="570">
        <v>4</v>
      </c>
      <c r="F34" s="571">
        <v>58</v>
      </c>
      <c r="G34" s="570">
        <v>6</v>
      </c>
      <c r="H34" s="575">
        <v>115</v>
      </c>
    </row>
    <row r="35" spans="1:8" ht="17.25" customHeight="1">
      <c r="A35" s="335">
        <v>31</v>
      </c>
      <c r="B35" s="565" t="s">
        <v>272</v>
      </c>
      <c r="C35" s="570">
        <v>1390</v>
      </c>
      <c r="D35" s="571">
        <v>26608</v>
      </c>
      <c r="E35" s="570">
        <v>252</v>
      </c>
      <c r="F35" s="571">
        <v>1192</v>
      </c>
      <c r="G35" s="570">
        <v>447</v>
      </c>
      <c r="H35" s="575">
        <v>2404</v>
      </c>
    </row>
    <row r="36" spans="1:8" ht="17.25" customHeight="1">
      <c r="A36" s="335">
        <v>32</v>
      </c>
      <c r="B36" s="564" t="s">
        <v>273</v>
      </c>
      <c r="C36" s="570">
        <v>74</v>
      </c>
      <c r="D36" s="571">
        <v>917</v>
      </c>
      <c r="E36" s="570">
        <v>43</v>
      </c>
      <c r="F36" s="571">
        <v>613</v>
      </c>
      <c r="G36" s="570">
        <v>107</v>
      </c>
      <c r="H36" s="575">
        <v>992</v>
      </c>
    </row>
    <row r="37" spans="1:8" ht="17.25" customHeight="1">
      <c r="A37" s="335">
        <v>33</v>
      </c>
      <c r="B37" s="564" t="s">
        <v>274</v>
      </c>
      <c r="C37" s="570">
        <v>316</v>
      </c>
      <c r="D37" s="571">
        <v>2479</v>
      </c>
      <c r="E37" s="570">
        <v>343</v>
      </c>
      <c r="F37" s="571">
        <v>1410</v>
      </c>
      <c r="G37" s="570">
        <v>517</v>
      </c>
      <c r="H37" s="575">
        <v>2376</v>
      </c>
    </row>
    <row r="38" spans="1:8" ht="17.25" customHeight="1">
      <c r="A38" s="335">
        <v>35</v>
      </c>
      <c r="B38" s="564" t="s">
        <v>275</v>
      </c>
      <c r="C38" s="570">
        <v>146</v>
      </c>
      <c r="D38" s="571">
        <v>1654</v>
      </c>
      <c r="E38" s="570">
        <v>282</v>
      </c>
      <c r="F38" s="571">
        <v>1433</v>
      </c>
      <c r="G38" s="570">
        <v>172</v>
      </c>
      <c r="H38" s="575">
        <v>2150</v>
      </c>
    </row>
    <row r="39" spans="1:8" ht="17.25" customHeight="1">
      <c r="A39" s="335">
        <v>36</v>
      </c>
      <c r="B39" s="564" t="s">
        <v>276</v>
      </c>
      <c r="C39" s="570">
        <v>4</v>
      </c>
      <c r="D39" s="571">
        <v>224</v>
      </c>
      <c r="E39" s="570">
        <v>25</v>
      </c>
      <c r="F39" s="571">
        <v>155</v>
      </c>
      <c r="G39" s="570">
        <v>38</v>
      </c>
      <c r="H39" s="575">
        <v>957</v>
      </c>
    </row>
    <row r="40" spans="1:8" ht="17.25" customHeight="1">
      <c r="A40" s="335">
        <v>37</v>
      </c>
      <c r="B40" s="564" t="s">
        <v>277</v>
      </c>
      <c r="C40" s="570">
        <v>2</v>
      </c>
      <c r="D40" s="571">
        <v>29</v>
      </c>
      <c r="E40" s="570">
        <v>3</v>
      </c>
      <c r="F40" s="571">
        <v>667</v>
      </c>
      <c r="G40" s="570">
        <v>8</v>
      </c>
      <c r="H40" s="575">
        <v>84</v>
      </c>
    </row>
    <row r="41" spans="1:8" ht="17.25" customHeight="1">
      <c r="A41" s="335">
        <v>38</v>
      </c>
      <c r="B41" s="564" t="s">
        <v>278</v>
      </c>
      <c r="C41" s="570">
        <v>86</v>
      </c>
      <c r="D41" s="571">
        <v>538</v>
      </c>
      <c r="E41" s="570">
        <v>56</v>
      </c>
      <c r="F41" s="571">
        <v>1057</v>
      </c>
      <c r="G41" s="570">
        <v>100</v>
      </c>
      <c r="H41" s="575">
        <v>1466</v>
      </c>
    </row>
    <row r="42" spans="1:8" ht="17.25" customHeight="1">
      <c r="A42" s="335">
        <v>39</v>
      </c>
      <c r="B42" s="564" t="s">
        <v>279</v>
      </c>
      <c r="C42" s="570">
        <v>2</v>
      </c>
      <c r="D42" s="571">
        <v>17</v>
      </c>
      <c r="E42" s="570">
        <v>1</v>
      </c>
      <c r="F42" s="571">
        <v>5</v>
      </c>
      <c r="G42" s="570">
        <v>2</v>
      </c>
      <c r="H42" s="575">
        <v>21</v>
      </c>
    </row>
    <row r="43" spans="1:8" ht="17.25" customHeight="1">
      <c r="A43" s="335">
        <v>41</v>
      </c>
      <c r="B43" s="564" t="s">
        <v>280</v>
      </c>
      <c r="C43" s="570">
        <v>2451</v>
      </c>
      <c r="D43" s="571">
        <v>16598</v>
      </c>
      <c r="E43" s="570">
        <v>2012</v>
      </c>
      <c r="F43" s="571">
        <v>11906</v>
      </c>
      <c r="G43" s="570">
        <v>3308</v>
      </c>
      <c r="H43" s="575">
        <v>26834</v>
      </c>
    </row>
    <row r="44" spans="1:8" ht="17.25" customHeight="1">
      <c r="A44" s="335">
        <v>42</v>
      </c>
      <c r="B44" s="564" t="s">
        <v>281</v>
      </c>
      <c r="C44" s="570">
        <v>183</v>
      </c>
      <c r="D44" s="571">
        <v>2833</v>
      </c>
      <c r="E44" s="570">
        <v>130</v>
      </c>
      <c r="F44" s="571">
        <v>2419</v>
      </c>
      <c r="G44" s="570">
        <v>388</v>
      </c>
      <c r="H44" s="575">
        <v>6984</v>
      </c>
    </row>
    <row r="45" spans="1:8" ht="17.25" customHeight="1">
      <c r="A45" s="335">
        <v>43</v>
      </c>
      <c r="B45" s="564" t="s">
        <v>282</v>
      </c>
      <c r="C45" s="570">
        <v>878</v>
      </c>
      <c r="D45" s="571">
        <v>4308</v>
      </c>
      <c r="E45" s="570">
        <v>750</v>
      </c>
      <c r="F45" s="571">
        <v>3499</v>
      </c>
      <c r="G45" s="570">
        <v>1310</v>
      </c>
      <c r="H45" s="575">
        <v>5822</v>
      </c>
    </row>
    <row r="46" spans="1:8" ht="17.25" customHeight="1">
      <c r="A46" s="335">
        <v>45</v>
      </c>
      <c r="B46" s="565" t="s">
        <v>283</v>
      </c>
      <c r="C46" s="570">
        <v>1190</v>
      </c>
      <c r="D46" s="571">
        <v>3679</v>
      </c>
      <c r="E46" s="570">
        <v>958</v>
      </c>
      <c r="F46" s="571">
        <v>3135</v>
      </c>
      <c r="G46" s="570">
        <v>2147</v>
      </c>
      <c r="H46" s="575">
        <v>6802</v>
      </c>
    </row>
    <row r="47" spans="1:8" ht="17.25" customHeight="1">
      <c r="A47" s="335">
        <v>46</v>
      </c>
      <c r="B47" s="565" t="s">
        <v>284</v>
      </c>
      <c r="C47" s="570">
        <v>2295</v>
      </c>
      <c r="D47" s="571">
        <v>10344</v>
      </c>
      <c r="E47" s="570">
        <v>1792</v>
      </c>
      <c r="F47" s="571">
        <v>7894</v>
      </c>
      <c r="G47" s="570">
        <v>3540</v>
      </c>
      <c r="H47" s="575">
        <v>15895</v>
      </c>
    </row>
    <row r="48" spans="1:8" ht="17.25" customHeight="1">
      <c r="A48" s="335">
        <v>47</v>
      </c>
      <c r="B48" s="565" t="s">
        <v>285</v>
      </c>
      <c r="C48" s="570">
        <v>5686</v>
      </c>
      <c r="D48" s="571">
        <v>20766</v>
      </c>
      <c r="E48" s="570">
        <v>4591</v>
      </c>
      <c r="F48" s="571">
        <v>16891</v>
      </c>
      <c r="G48" s="570">
        <v>8346</v>
      </c>
      <c r="H48" s="575">
        <v>30111</v>
      </c>
    </row>
    <row r="49" spans="1:8" ht="17.25" customHeight="1">
      <c r="A49" s="335">
        <v>49</v>
      </c>
      <c r="B49" s="565" t="s">
        <v>286</v>
      </c>
      <c r="C49" s="570">
        <v>2239</v>
      </c>
      <c r="D49" s="571">
        <v>9319</v>
      </c>
      <c r="E49" s="570">
        <v>1931</v>
      </c>
      <c r="F49" s="571">
        <v>9013</v>
      </c>
      <c r="G49" s="570">
        <v>3964</v>
      </c>
      <c r="H49" s="575">
        <v>13213</v>
      </c>
    </row>
    <row r="50" spans="1:8" ht="17.25" customHeight="1">
      <c r="A50" s="335">
        <v>50</v>
      </c>
      <c r="B50" s="565" t="s">
        <v>287</v>
      </c>
      <c r="C50" s="570">
        <v>0</v>
      </c>
      <c r="D50" s="571">
        <v>0</v>
      </c>
      <c r="E50" s="570">
        <v>1</v>
      </c>
      <c r="F50" s="571">
        <v>1</v>
      </c>
      <c r="G50" s="570">
        <v>1</v>
      </c>
      <c r="H50" s="575">
        <v>3</v>
      </c>
    </row>
    <row r="51" spans="1:8" ht="17.25" customHeight="1">
      <c r="A51" s="335">
        <v>51</v>
      </c>
      <c r="B51" s="565" t="s">
        <v>288</v>
      </c>
      <c r="C51" s="570">
        <v>2</v>
      </c>
      <c r="D51" s="571">
        <v>30</v>
      </c>
      <c r="E51" s="570">
        <v>13</v>
      </c>
      <c r="F51" s="571">
        <v>129</v>
      </c>
      <c r="G51" s="570">
        <v>1</v>
      </c>
      <c r="H51" s="575">
        <v>2</v>
      </c>
    </row>
    <row r="52" spans="1:8" ht="17.25" customHeight="1">
      <c r="A52" s="335">
        <v>52</v>
      </c>
      <c r="B52" s="565" t="s">
        <v>289</v>
      </c>
      <c r="C52" s="570">
        <v>216</v>
      </c>
      <c r="D52" s="571">
        <v>2132</v>
      </c>
      <c r="E52" s="570">
        <v>273</v>
      </c>
      <c r="F52" s="571">
        <v>1474</v>
      </c>
      <c r="G52" s="570">
        <v>444</v>
      </c>
      <c r="H52" s="575">
        <v>4395</v>
      </c>
    </row>
    <row r="53" spans="1:8" ht="17.25" customHeight="1">
      <c r="A53" s="335">
        <v>53</v>
      </c>
      <c r="B53" s="565" t="s">
        <v>290</v>
      </c>
      <c r="C53" s="570">
        <v>73</v>
      </c>
      <c r="D53" s="571">
        <v>473</v>
      </c>
      <c r="E53" s="570">
        <v>61</v>
      </c>
      <c r="F53" s="571">
        <v>459</v>
      </c>
      <c r="G53" s="570">
        <v>82</v>
      </c>
      <c r="H53" s="575">
        <v>580</v>
      </c>
    </row>
    <row r="54" spans="1:8" ht="17.25" customHeight="1">
      <c r="A54" s="335">
        <v>55</v>
      </c>
      <c r="B54" s="565" t="s">
        <v>291</v>
      </c>
      <c r="C54" s="570">
        <v>119</v>
      </c>
      <c r="D54" s="571">
        <v>1752</v>
      </c>
      <c r="E54" s="570">
        <v>254</v>
      </c>
      <c r="F54" s="571">
        <v>2460</v>
      </c>
      <c r="G54" s="570">
        <v>285</v>
      </c>
      <c r="H54" s="575">
        <v>3555</v>
      </c>
    </row>
    <row r="55" spans="1:8" ht="17.25" customHeight="1">
      <c r="A55" s="335">
        <v>56</v>
      </c>
      <c r="B55" s="565" t="s">
        <v>292</v>
      </c>
      <c r="C55" s="570">
        <v>1246</v>
      </c>
      <c r="D55" s="571">
        <v>6487</v>
      </c>
      <c r="E55" s="570">
        <v>1639</v>
      </c>
      <c r="F55" s="571">
        <v>6212</v>
      </c>
      <c r="G55" s="570">
        <v>2273</v>
      </c>
      <c r="H55" s="575">
        <v>8460</v>
      </c>
    </row>
    <row r="56" spans="1:8" ht="17.25" customHeight="1">
      <c r="A56" s="335">
        <v>58</v>
      </c>
      <c r="B56" s="565" t="s">
        <v>293</v>
      </c>
      <c r="C56" s="572">
        <v>30</v>
      </c>
      <c r="D56" s="573">
        <v>196</v>
      </c>
      <c r="E56" s="570">
        <v>20</v>
      </c>
      <c r="F56" s="571">
        <v>130</v>
      </c>
      <c r="G56" s="570">
        <v>52</v>
      </c>
      <c r="H56" s="575">
        <v>386</v>
      </c>
    </row>
    <row r="57" spans="1:8" ht="17.25" customHeight="1">
      <c r="A57" s="335">
        <v>59</v>
      </c>
      <c r="B57" s="565" t="s">
        <v>294</v>
      </c>
      <c r="C57" s="572">
        <v>12</v>
      </c>
      <c r="D57" s="573">
        <v>47</v>
      </c>
      <c r="E57" s="570">
        <v>8</v>
      </c>
      <c r="F57" s="571">
        <v>47</v>
      </c>
      <c r="G57" s="570">
        <v>13</v>
      </c>
      <c r="H57" s="575">
        <v>50</v>
      </c>
    </row>
    <row r="58" spans="1:8" ht="17.25" customHeight="1">
      <c r="A58" s="335">
        <v>60</v>
      </c>
      <c r="B58" s="565" t="s">
        <v>295</v>
      </c>
      <c r="C58" s="572">
        <v>15</v>
      </c>
      <c r="D58" s="573">
        <v>87</v>
      </c>
      <c r="E58" s="570">
        <v>8</v>
      </c>
      <c r="F58" s="571">
        <v>36</v>
      </c>
      <c r="G58" s="570">
        <v>17</v>
      </c>
      <c r="H58" s="575">
        <v>151</v>
      </c>
    </row>
    <row r="59" spans="1:8" ht="17.25" customHeight="1">
      <c r="A59" s="335">
        <v>61</v>
      </c>
      <c r="B59" s="565" t="s">
        <v>296</v>
      </c>
      <c r="C59" s="572">
        <v>46</v>
      </c>
      <c r="D59" s="573">
        <v>821</v>
      </c>
      <c r="E59" s="570">
        <v>48</v>
      </c>
      <c r="F59" s="571">
        <v>224</v>
      </c>
      <c r="G59" s="570">
        <v>49</v>
      </c>
      <c r="H59" s="575">
        <v>179</v>
      </c>
    </row>
    <row r="60" spans="1:8" ht="17.25" customHeight="1">
      <c r="A60" s="335">
        <v>62</v>
      </c>
      <c r="B60" s="565" t="s">
        <v>297</v>
      </c>
      <c r="C60" s="572">
        <v>135</v>
      </c>
      <c r="D60" s="573">
        <v>782</v>
      </c>
      <c r="E60" s="570">
        <v>92</v>
      </c>
      <c r="F60" s="571">
        <v>431</v>
      </c>
      <c r="G60" s="570">
        <v>138</v>
      </c>
      <c r="H60" s="575">
        <v>828</v>
      </c>
    </row>
    <row r="61" spans="1:8" ht="17.25" customHeight="1">
      <c r="A61" s="335">
        <v>63</v>
      </c>
      <c r="B61" s="565" t="s">
        <v>298</v>
      </c>
      <c r="C61" s="572">
        <v>19</v>
      </c>
      <c r="D61" s="573">
        <v>121</v>
      </c>
      <c r="E61" s="570">
        <v>17</v>
      </c>
      <c r="F61" s="571">
        <v>55</v>
      </c>
      <c r="G61" s="570">
        <v>26</v>
      </c>
      <c r="H61" s="575">
        <v>180</v>
      </c>
    </row>
    <row r="62" spans="1:8" ht="17.25" customHeight="1">
      <c r="A62" s="335">
        <v>64</v>
      </c>
      <c r="B62" s="565" t="s">
        <v>299</v>
      </c>
      <c r="C62" s="572">
        <v>96</v>
      </c>
      <c r="D62" s="573">
        <v>959</v>
      </c>
      <c r="E62" s="570">
        <v>106</v>
      </c>
      <c r="F62" s="571">
        <v>660</v>
      </c>
      <c r="G62" s="570">
        <v>190</v>
      </c>
      <c r="H62" s="575">
        <v>1536</v>
      </c>
    </row>
    <row r="63" spans="1:8" ht="17.25" customHeight="1">
      <c r="A63" s="335">
        <v>65</v>
      </c>
      <c r="B63" s="565" t="s">
        <v>300</v>
      </c>
      <c r="C63" s="572">
        <v>88</v>
      </c>
      <c r="D63" s="573">
        <v>383</v>
      </c>
      <c r="E63" s="570">
        <v>29</v>
      </c>
      <c r="F63" s="571">
        <v>100</v>
      </c>
      <c r="G63" s="570">
        <v>90</v>
      </c>
      <c r="H63" s="575">
        <v>313</v>
      </c>
    </row>
    <row r="64" spans="1:8" ht="17.25" customHeight="1">
      <c r="A64" s="335">
        <v>66</v>
      </c>
      <c r="B64" s="565" t="s">
        <v>301</v>
      </c>
      <c r="C64" s="572">
        <v>176</v>
      </c>
      <c r="D64" s="573">
        <v>624</v>
      </c>
      <c r="E64" s="570">
        <v>220</v>
      </c>
      <c r="F64" s="571">
        <v>614</v>
      </c>
      <c r="G64" s="570">
        <v>205</v>
      </c>
      <c r="H64" s="575">
        <v>564</v>
      </c>
    </row>
    <row r="65" spans="1:8" ht="17.25" customHeight="1">
      <c r="A65" s="335">
        <v>68</v>
      </c>
      <c r="B65" s="565" t="s">
        <v>302</v>
      </c>
      <c r="C65" s="572">
        <v>4952</v>
      </c>
      <c r="D65" s="573">
        <v>5971</v>
      </c>
      <c r="E65" s="570">
        <v>439</v>
      </c>
      <c r="F65" s="571">
        <v>820</v>
      </c>
      <c r="G65" s="570">
        <v>2310</v>
      </c>
      <c r="H65" s="575">
        <v>3973</v>
      </c>
    </row>
    <row r="66" spans="1:8" ht="17.25" customHeight="1">
      <c r="A66" s="335">
        <v>69</v>
      </c>
      <c r="B66" s="565" t="s">
        <v>303</v>
      </c>
      <c r="C66" s="572">
        <v>951</v>
      </c>
      <c r="D66" s="573">
        <v>2712</v>
      </c>
      <c r="E66" s="570">
        <v>787</v>
      </c>
      <c r="F66" s="571">
        <v>2089</v>
      </c>
      <c r="G66" s="570">
        <v>1383</v>
      </c>
      <c r="H66" s="575">
        <v>3702</v>
      </c>
    </row>
    <row r="67" spans="1:8" ht="17.25" customHeight="1">
      <c r="A67" s="335">
        <v>70</v>
      </c>
      <c r="B67" s="565" t="s">
        <v>304</v>
      </c>
      <c r="C67" s="572">
        <v>266</v>
      </c>
      <c r="D67" s="573">
        <v>1932</v>
      </c>
      <c r="E67" s="570">
        <v>210</v>
      </c>
      <c r="F67" s="571">
        <v>1737</v>
      </c>
      <c r="G67" s="570">
        <v>310</v>
      </c>
      <c r="H67" s="575">
        <v>2694</v>
      </c>
    </row>
    <row r="68" spans="1:8" ht="17.25" customHeight="1">
      <c r="A68" s="335">
        <v>71</v>
      </c>
      <c r="B68" s="565" t="s">
        <v>305</v>
      </c>
      <c r="C68" s="572">
        <v>422</v>
      </c>
      <c r="D68" s="573">
        <v>2782</v>
      </c>
      <c r="E68" s="570">
        <v>362</v>
      </c>
      <c r="F68" s="571">
        <v>1959</v>
      </c>
      <c r="G68" s="570">
        <v>617</v>
      </c>
      <c r="H68" s="575">
        <v>3441</v>
      </c>
    </row>
    <row r="69" spans="1:8" ht="17.25" customHeight="1">
      <c r="A69" s="335">
        <v>72</v>
      </c>
      <c r="B69" s="565" t="s">
        <v>306</v>
      </c>
      <c r="C69" s="572">
        <v>29</v>
      </c>
      <c r="D69" s="573">
        <v>138</v>
      </c>
      <c r="E69" s="570">
        <v>13</v>
      </c>
      <c r="F69" s="571">
        <v>114</v>
      </c>
      <c r="G69" s="570">
        <v>28</v>
      </c>
      <c r="H69" s="575">
        <v>135</v>
      </c>
    </row>
    <row r="70" spans="1:8" ht="17.25" customHeight="1">
      <c r="A70" s="335">
        <v>73</v>
      </c>
      <c r="B70" s="565" t="s">
        <v>307</v>
      </c>
      <c r="C70" s="572">
        <v>103</v>
      </c>
      <c r="D70" s="573">
        <v>512</v>
      </c>
      <c r="E70" s="570">
        <v>46</v>
      </c>
      <c r="F70" s="571">
        <v>160</v>
      </c>
      <c r="G70" s="570">
        <v>140</v>
      </c>
      <c r="H70" s="575">
        <v>604</v>
      </c>
    </row>
    <row r="71" spans="1:8" ht="17.25" customHeight="1">
      <c r="A71" s="335">
        <v>74</v>
      </c>
      <c r="B71" s="565" t="s">
        <v>308</v>
      </c>
      <c r="C71" s="572">
        <v>97</v>
      </c>
      <c r="D71" s="573">
        <v>455</v>
      </c>
      <c r="E71" s="570">
        <v>109</v>
      </c>
      <c r="F71" s="571">
        <v>498</v>
      </c>
      <c r="G71" s="570">
        <v>145</v>
      </c>
      <c r="H71" s="575">
        <v>722</v>
      </c>
    </row>
    <row r="72" spans="1:8" ht="17.25" customHeight="1">
      <c r="A72" s="335">
        <v>75</v>
      </c>
      <c r="B72" s="565" t="s">
        <v>309</v>
      </c>
      <c r="C72" s="572">
        <v>38</v>
      </c>
      <c r="D72" s="573">
        <v>74</v>
      </c>
      <c r="E72" s="570">
        <v>64</v>
      </c>
      <c r="F72" s="571">
        <v>106</v>
      </c>
      <c r="G72" s="570">
        <v>139</v>
      </c>
      <c r="H72" s="575">
        <v>315</v>
      </c>
    </row>
    <row r="73" spans="1:8" ht="17.25" customHeight="1">
      <c r="A73" s="335">
        <v>77</v>
      </c>
      <c r="B73" s="565" t="s">
        <v>310</v>
      </c>
      <c r="C73" s="572">
        <v>114</v>
      </c>
      <c r="D73" s="573">
        <v>334</v>
      </c>
      <c r="E73" s="570">
        <v>73</v>
      </c>
      <c r="F73" s="571">
        <v>224</v>
      </c>
      <c r="G73" s="570">
        <v>144</v>
      </c>
      <c r="H73" s="575">
        <v>748</v>
      </c>
    </row>
    <row r="74" spans="1:8" ht="17.25" customHeight="1">
      <c r="A74" s="335">
        <v>78</v>
      </c>
      <c r="B74" s="565" t="s">
        <v>311</v>
      </c>
      <c r="C74" s="572">
        <v>16</v>
      </c>
      <c r="D74" s="573">
        <v>375</v>
      </c>
      <c r="E74" s="570">
        <v>22</v>
      </c>
      <c r="F74" s="571">
        <v>657</v>
      </c>
      <c r="G74" s="570">
        <v>18</v>
      </c>
      <c r="H74" s="575">
        <v>394</v>
      </c>
    </row>
    <row r="75" spans="1:8" ht="17.25" customHeight="1">
      <c r="A75" s="335">
        <v>79</v>
      </c>
      <c r="B75" s="565" t="s">
        <v>312</v>
      </c>
      <c r="C75" s="572">
        <v>61</v>
      </c>
      <c r="D75" s="573">
        <v>281</v>
      </c>
      <c r="E75" s="570">
        <v>51</v>
      </c>
      <c r="F75" s="571">
        <v>240</v>
      </c>
      <c r="G75" s="570">
        <v>106</v>
      </c>
      <c r="H75" s="575">
        <v>328</v>
      </c>
    </row>
    <row r="76" spans="1:8" ht="17.25" customHeight="1">
      <c r="A76" s="335">
        <v>80</v>
      </c>
      <c r="B76" s="565" t="s">
        <v>313</v>
      </c>
      <c r="C76" s="572">
        <v>225</v>
      </c>
      <c r="D76" s="573">
        <v>2488</v>
      </c>
      <c r="E76" s="570">
        <v>198</v>
      </c>
      <c r="F76" s="571">
        <v>2538</v>
      </c>
      <c r="G76" s="570">
        <v>496</v>
      </c>
      <c r="H76" s="575">
        <v>3403</v>
      </c>
    </row>
    <row r="77" spans="1:8" ht="17.25" customHeight="1">
      <c r="A77" s="335">
        <v>81</v>
      </c>
      <c r="B77" s="565" t="s">
        <v>314</v>
      </c>
      <c r="C77" s="572">
        <v>455</v>
      </c>
      <c r="D77" s="573">
        <v>7514</v>
      </c>
      <c r="E77" s="570">
        <v>361</v>
      </c>
      <c r="F77" s="571">
        <v>4375</v>
      </c>
      <c r="G77" s="570">
        <v>598</v>
      </c>
      <c r="H77" s="575">
        <v>12895</v>
      </c>
    </row>
    <row r="78" spans="1:8" ht="17.25" customHeight="1">
      <c r="A78" s="335">
        <v>82</v>
      </c>
      <c r="B78" s="565" t="s">
        <v>315</v>
      </c>
      <c r="C78" s="572">
        <v>511</v>
      </c>
      <c r="D78" s="573">
        <v>3545</v>
      </c>
      <c r="E78" s="570">
        <v>246</v>
      </c>
      <c r="F78" s="571">
        <v>2082</v>
      </c>
      <c r="G78" s="570">
        <v>731</v>
      </c>
      <c r="H78" s="575">
        <v>6248</v>
      </c>
    </row>
    <row r="79" spans="1:8" ht="17.25" customHeight="1">
      <c r="A79" s="335">
        <v>84</v>
      </c>
      <c r="B79" s="565" t="s">
        <v>316</v>
      </c>
      <c r="C79" s="572">
        <v>65</v>
      </c>
      <c r="D79" s="573">
        <v>6187</v>
      </c>
      <c r="E79" s="570">
        <v>91</v>
      </c>
      <c r="F79" s="571">
        <v>2886</v>
      </c>
      <c r="G79" s="570">
        <v>108</v>
      </c>
      <c r="H79" s="575">
        <v>5632</v>
      </c>
    </row>
    <row r="80" spans="1:8" ht="17.25" customHeight="1">
      <c r="A80" s="335">
        <v>85</v>
      </c>
      <c r="B80" s="565" t="s">
        <v>317</v>
      </c>
      <c r="C80" s="572">
        <v>541</v>
      </c>
      <c r="D80" s="573">
        <v>6813</v>
      </c>
      <c r="E80" s="570">
        <v>432</v>
      </c>
      <c r="F80" s="571">
        <v>5421</v>
      </c>
      <c r="G80" s="570">
        <v>866</v>
      </c>
      <c r="H80" s="575">
        <v>13505</v>
      </c>
    </row>
    <row r="81" spans="1:8" ht="17.25" customHeight="1">
      <c r="A81" s="335">
        <v>86</v>
      </c>
      <c r="B81" s="565" t="s">
        <v>318</v>
      </c>
      <c r="C81" s="572">
        <v>449</v>
      </c>
      <c r="D81" s="573">
        <v>12731</v>
      </c>
      <c r="E81" s="570">
        <v>413</v>
      </c>
      <c r="F81" s="571">
        <v>9239</v>
      </c>
      <c r="G81" s="570">
        <v>634</v>
      </c>
      <c r="H81" s="575">
        <v>21717</v>
      </c>
    </row>
    <row r="82" spans="1:8" ht="17.25" customHeight="1">
      <c r="A82" s="335">
        <v>87</v>
      </c>
      <c r="B82" s="565" t="s">
        <v>319</v>
      </c>
      <c r="C82" s="572">
        <v>17</v>
      </c>
      <c r="D82" s="573">
        <v>545</v>
      </c>
      <c r="E82" s="570">
        <v>34</v>
      </c>
      <c r="F82" s="571">
        <v>709</v>
      </c>
      <c r="G82" s="570">
        <v>37</v>
      </c>
      <c r="H82" s="575">
        <v>1054</v>
      </c>
    </row>
    <row r="83" spans="1:8" ht="17.25" customHeight="1">
      <c r="A83" s="335">
        <v>88</v>
      </c>
      <c r="B83" s="565" t="s">
        <v>320</v>
      </c>
      <c r="C83" s="572">
        <v>98</v>
      </c>
      <c r="D83" s="573">
        <v>1022</v>
      </c>
      <c r="E83" s="570">
        <v>95</v>
      </c>
      <c r="F83" s="571">
        <v>638</v>
      </c>
      <c r="G83" s="570">
        <v>180</v>
      </c>
      <c r="H83" s="575">
        <v>1549</v>
      </c>
    </row>
    <row r="84" spans="1:8" ht="17.25" customHeight="1">
      <c r="A84" s="335">
        <v>90</v>
      </c>
      <c r="B84" s="565" t="s">
        <v>321</v>
      </c>
      <c r="C84" s="572">
        <v>3</v>
      </c>
      <c r="D84" s="573">
        <v>6</v>
      </c>
      <c r="E84" s="570">
        <v>1</v>
      </c>
      <c r="F84" s="571">
        <v>12</v>
      </c>
      <c r="G84" s="570">
        <v>11</v>
      </c>
      <c r="H84" s="575">
        <v>85</v>
      </c>
    </row>
    <row r="85" spans="1:8" ht="17.25" customHeight="1">
      <c r="A85" s="335">
        <v>91</v>
      </c>
      <c r="B85" s="565" t="s">
        <v>322</v>
      </c>
      <c r="C85" s="572">
        <v>9</v>
      </c>
      <c r="D85" s="573">
        <v>15</v>
      </c>
      <c r="E85" s="570">
        <v>18</v>
      </c>
      <c r="F85" s="571">
        <v>68</v>
      </c>
      <c r="G85" s="570">
        <v>31</v>
      </c>
      <c r="H85" s="575">
        <v>84</v>
      </c>
    </row>
    <row r="86" spans="1:8" ht="17.25" customHeight="1">
      <c r="A86" s="335">
        <v>92</v>
      </c>
      <c r="B86" s="565" t="s">
        <v>323</v>
      </c>
      <c r="C86" s="572">
        <v>25</v>
      </c>
      <c r="D86" s="573">
        <v>45</v>
      </c>
      <c r="E86" s="570">
        <v>22</v>
      </c>
      <c r="F86" s="571">
        <v>34</v>
      </c>
      <c r="G86" s="570">
        <v>45</v>
      </c>
      <c r="H86" s="575">
        <v>84</v>
      </c>
    </row>
    <row r="87" spans="1:8" ht="17.25" customHeight="1">
      <c r="A87" s="335">
        <v>93</v>
      </c>
      <c r="B87" s="565" t="s">
        <v>324</v>
      </c>
      <c r="C87" s="572">
        <v>96</v>
      </c>
      <c r="D87" s="573">
        <v>573</v>
      </c>
      <c r="E87" s="570">
        <v>117</v>
      </c>
      <c r="F87" s="571">
        <v>386</v>
      </c>
      <c r="G87" s="570">
        <v>117</v>
      </c>
      <c r="H87" s="575">
        <v>736</v>
      </c>
    </row>
    <row r="88" spans="1:8" ht="17.25" customHeight="1">
      <c r="A88" s="335">
        <v>94</v>
      </c>
      <c r="B88" s="565" t="s">
        <v>325</v>
      </c>
      <c r="C88" s="572">
        <v>169</v>
      </c>
      <c r="D88" s="573">
        <v>515</v>
      </c>
      <c r="E88" s="570">
        <v>218</v>
      </c>
      <c r="F88" s="571">
        <v>821</v>
      </c>
      <c r="G88" s="570">
        <v>289</v>
      </c>
      <c r="H88" s="575">
        <v>1011</v>
      </c>
    </row>
    <row r="89" spans="1:8" ht="17.25" customHeight="1">
      <c r="A89" s="335">
        <v>95</v>
      </c>
      <c r="B89" s="565" t="s">
        <v>326</v>
      </c>
      <c r="C89" s="572">
        <v>213</v>
      </c>
      <c r="D89" s="573">
        <v>2560</v>
      </c>
      <c r="E89" s="570">
        <v>205</v>
      </c>
      <c r="F89" s="571">
        <v>649</v>
      </c>
      <c r="G89" s="570">
        <v>282</v>
      </c>
      <c r="H89" s="575">
        <v>1185</v>
      </c>
    </row>
    <row r="90" spans="1:8" ht="17.25" customHeight="1">
      <c r="A90" s="335">
        <v>96</v>
      </c>
      <c r="B90" s="565" t="s">
        <v>327</v>
      </c>
      <c r="C90" s="572">
        <v>355</v>
      </c>
      <c r="D90" s="573">
        <v>1017</v>
      </c>
      <c r="E90" s="570">
        <v>420</v>
      </c>
      <c r="F90" s="571">
        <v>1265</v>
      </c>
      <c r="G90" s="570">
        <v>443</v>
      </c>
      <c r="H90" s="575">
        <v>1983</v>
      </c>
    </row>
    <row r="91" spans="1:8" ht="17.25" customHeight="1">
      <c r="A91" s="335">
        <v>97</v>
      </c>
      <c r="B91" s="565" t="s">
        <v>328</v>
      </c>
      <c r="C91" s="572">
        <v>10</v>
      </c>
      <c r="D91" s="573">
        <v>11</v>
      </c>
      <c r="E91" s="570">
        <v>6</v>
      </c>
      <c r="F91" s="571">
        <v>7</v>
      </c>
      <c r="G91" s="570">
        <v>24</v>
      </c>
      <c r="H91" s="575">
        <v>28</v>
      </c>
    </row>
    <row r="92" spans="1:8" ht="17.25" customHeight="1">
      <c r="A92" s="335">
        <v>98</v>
      </c>
      <c r="B92" s="565" t="s">
        <v>329</v>
      </c>
      <c r="C92" s="572">
        <v>1</v>
      </c>
      <c r="D92" s="573">
        <v>12</v>
      </c>
      <c r="E92" s="570">
        <v>0</v>
      </c>
      <c r="F92" s="571">
        <v>0</v>
      </c>
      <c r="G92" s="570">
        <v>1</v>
      </c>
      <c r="H92" s="575">
        <v>1</v>
      </c>
    </row>
    <row r="93" spans="1:8" ht="17.25" customHeight="1">
      <c r="A93" s="335">
        <v>99</v>
      </c>
      <c r="B93" s="565" t="s">
        <v>330</v>
      </c>
      <c r="C93" s="572">
        <v>4</v>
      </c>
      <c r="D93" s="573">
        <v>7</v>
      </c>
      <c r="E93" s="570">
        <v>0</v>
      </c>
      <c r="F93" s="571">
        <v>0</v>
      </c>
      <c r="G93" s="570">
        <v>7</v>
      </c>
      <c r="H93" s="575">
        <v>35</v>
      </c>
    </row>
    <row r="94" spans="1:8" ht="17.25" customHeight="1">
      <c r="A94" s="774" t="s">
        <v>388</v>
      </c>
      <c r="B94" s="565"/>
      <c r="C94" s="572">
        <v>328</v>
      </c>
      <c r="D94" s="573">
        <v>334</v>
      </c>
      <c r="E94" s="570">
        <v>1161</v>
      </c>
      <c r="F94" s="571">
        <v>1185</v>
      </c>
      <c r="G94" s="570">
        <v>310</v>
      </c>
      <c r="H94" s="575">
        <v>318</v>
      </c>
    </row>
    <row r="95" spans="1:8" ht="27" customHeight="1" thickBot="1">
      <c r="A95" s="1141" t="s">
        <v>144</v>
      </c>
      <c r="B95" s="1142"/>
      <c r="C95" s="662">
        <v>33716</v>
      </c>
      <c r="D95" s="663">
        <v>238944</v>
      </c>
      <c r="E95" s="662">
        <v>27187</v>
      </c>
      <c r="F95" s="663">
        <v>199875</v>
      </c>
      <c r="G95" s="662">
        <v>47654</v>
      </c>
      <c r="H95" s="664">
        <v>331091</v>
      </c>
    </row>
    <row r="96" spans="1:8" ht="13.5" thickTop="1">
      <c r="A96" s="1154"/>
      <c r="B96" s="1154"/>
      <c r="C96" s="1154"/>
      <c r="D96" s="1154"/>
      <c r="E96" s="1154"/>
      <c r="F96" s="1154"/>
      <c r="G96" s="1154"/>
      <c r="H96" s="1154"/>
    </row>
    <row r="97" spans="1:8" ht="15.75" customHeight="1">
      <c r="A97" s="1122" t="s">
        <v>396</v>
      </c>
      <c r="B97" s="1123"/>
      <c r="C97" s="1123"/>
      <c r="D97" s="1123"/>
      <c r="E97" s="1123"/>
      <c r="F97" s="1123"/>
      <c r="G97" s="1123"/>
      <c r="H97" s="1123"/>
    </row>
    <row r="98" spans="1:8" ht="12.75" customHeight="1">
      <c r="A98" s="1122" t="s">
        <v>390</v>
      </c>
      <c r="B98" s="1123"/>
      <c r="C98" s="1123"/>
      <c r="D98" s="1123"/>
      <c r="E98" s="1123"/>
      <c r="F98" s="1123"/>
      <c r="G98" s="1123"/>
      <c r="H98" s="1123"/>
    </row>
    <row r="99" spans="1:8" ht="12.75" customHeight="1">
      <c r="A99" s="1132" t="s">
        <v>353</v>
      </c>
      <c r="B99" s="1123"/>
      <c r="C99" s="1123"/>
      <c r="D99" s="1123"/>
      <c r="E99" s="1123"/>
      <c r="F99" s="1123"/>
      <c r="G99" s="1123"/>
      <c r="H99" s="1123"/>
    </row>
    <row r="100" spans="1:8" ht="12.75">
      <c r="A100" s="1140"/>
      <c r="B100" s="1140"/>
      <c r="C100" s="1140"/>
      <c r="D100" s="1140"/>
      <c r="E100" s="1140"/>
      <c r="F100" s="1140"/>
      <c r="G100" s="1140"/>
      <c r="H100" s="1140"/>
    </row>
    <row r="102" spans="2:8" s="45" customFormat="1" ht="21" customHeight="1">
      <c r="B102" s="46"/>
      <c r="C102" s="1008" t="s">
        <v>36</v>
      </c>
      <c r="D102" s="1008"/>
      <c r="E102" s="55"/>
      <c r="F102" s="123"/>
      <c r="G102" s="55"/>
      <c r="H102" s="55"/>
    </row>
  </sheetData>
  <sheetProtection/>
  <mergeCells count="14">
    <mergeCell ref="A95:B95"/>
    <mergeCell ref="A97:H97"/>
    <mergeCell ref="A98:H98"/>
    <mergeCell ref="A99:H99"/>
    <mergeCell ref="A100:H100"/>
    <mergeCell ref="C102:D102"/>
    <mergeCell ref="A96:H96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3" t="s">
        <v>3</v>
      </c>
      <c r="B1" s="108"/>
      <c r="C1" s="108"/>
      <c r="D1" s="108"/>
      <c r="E1" s="144"/>
      <c r="F1" s="101"/>
      <c r="G1" s="101"/>
      <c r="H1" s="842" t="s">
        <v>4</v>
      </c>
    </row>
    <row r="2" spans="1:8" ht="27" customHeight="1" thickBot="1" thickTop="1">
      <c r="A2" s="1278" t="s">
        <v>598</v>
      </c>
      <c r="B2" s="1279"/>
      <c r="C2" s="1279"/>
      <c r="D2" s="1279"/>
      <c r="E2" s="1279"/>
      <c r="F2" s="1279"/>
      <c r="G2" s="1279"/>
      <c r="H2" s="1280"/>
    </row>
    <row r="3" spans="1:17" ht="39.75" customHeight="1" thickBot="1">
      <c r="A3" s="1283" t="s">
        <v>596</v>
      </c>
      <c r="B3" s="1281"/>
      <c r="C3" s="1281"/>
      <c r="D3" s="1281"/>
      <c r="E3" s="1281"/>
      <c r="F3" s="1281"/>
      <c r="G3" s="1281"/>
      <c r="H3" s="1282"/>
      <c r="I3" s="330"/>
      <c r="J3" s="330"/>
      <c r="K3" s="330"/>
      <c r="L3" s="330"/>
      <c r="M3" s="330"/>
      <c r="N3" s="330"/>
      <c r="O3" s="330"/>
      <c r="P3" s="330"/>
      <c r="Q3" s="330"/>
    </row>
    <row r="4" spans="1:8" ht="36" customHeight="1">
      <c r="A4" s="1150" t="s">
        <v>147</v>
      </c>
      <c r="B4" s="1152" t="s">
        <v>148</v>
      </c>
      <c r="C4" s="1146" t="s">
        <v>28</v>
      </c>
      <c r="D4" s="1147"/>
      <c r="E4" s="1146" t="s">
        <v>170</v>
      </c>
      <c r="F4" s="1147"/>
      <c r="G4" s="1146" t="s">
        <v>171</v>
      </c>
      <c r="H4" s="1148"/>
    </row>
    <row r="5" spans="1:8" ht="34.5" customHeight="1" thickBot="1">
      <c r="A5" s="1151"/>
      <c r="B5" s="1153"/>
      <c r="C5" s="665" t="s">
        <v>149</v>
      </c>
      <c r="D5" s="666" t="s">
        <v>150</v>
      </c>
      <c r="E5" s="665" t="s">
        <v>149</v>
      </c>
      <c r="F5" s="666" t="s">
        <v>150</v>
      </c>
      <c r="G5" s="665" t="s">
        <v>149</v>
      </c>
      <c r="H5" s="667" t="s">
        <v>150</v>
      </c>
    </row>
    <row r="6" spans="1:8" ht="17.25" customHeight="1">
      <c r="A6" s="753" t="s">
        <v>53</v>
      </c>
      <c r="B6" s="754" t="s">
        <v>243</v>
      </c>
      <c r="C6" s="568">
        <v>229</v>
      </c>
      <c r="D6" s="569">
        <v>1259</v>
      </c>
      <c r="E6" s="568">
        <v>300</v>
      </c>
      <c r="F6" s="569">
        <v>1782</v>
      </c>
      <c r="G6" s="568">
        <v>910</v>
      </c>
      <c r="H6" s="574">
        <v>4598</v>
      </c>
    </row>
    <row r="7" spans="1:8" ht="17.25" customHeight="1">
      <c r="A7" s="333" t="s">
        <v>55</v>
      </c>
      <c r="B7" s="564" t="s">
        <v>244</v>
      </c>
      <c r="C7" s="570">
        <v>16</v>
      </c>
      <c r="D7" s="571">
        <v>159</v>
      </c>
      <c r="E7" s="570">
        <v>64</v>
      </c>
      <c r="F7" s="571">
        <v>688</v>
      </c>
      <c r="G7" s="570">
        <v>51</v>
      </c>
      <c r="H7" s="575">
        <v>888</v>
      </c>
    </row>
    <row r="8" spans="1:8" ht="17.25" customHeight="1">
      <c r="A8" s="333" t="s">
        <v>57</v>
      </c>
      <c r="B8" s="564" t="s">
        <v>245</v>
      </c>
      <c r="C8" s="570">
        <v>20</v>
      </c>
      <c r="D8" s="571">
        <v>169</v>
      </c>
      <c r="E8" s="570">
        <v>18</v>
      </c>
      <c r="F8" s="571">
        <v>145</v>
      </c>
      <c r="G8" s="570">
        <v>8</v>
      </c>
      <c r="H8" s="575">
        <v>14</v>
      </c>
    </row>
    <row r="9" spans="1:8" ht="17.25" customHeight="1">
      <c r="A9" s="335" t="s">
        <v>61</v>
      </c>
      <c r="B9" s="564" t="s">
        <v>246</v>
      </c>
      <c r="C9" s="570" t="s">
        <v>143</v>
      </c>
      <c r="D9" s="571" t="s">
        <v>143</v>
      </c>
      <c r="E9" s="570">
        <v>13</v>
      </c>
      <c r="F9" s="571">
        <v>150</v>
      </c>
      <c r="G9" s="570">
        <v>5</v>
      </c>
      <c r="H9" s="575">
        <v>138</v>
      </c>
    </row>
    <row r="10" spans="1:8" ht="17.25" customHeight="1">
      <c r="A10" s="335" t="s">
        <v>63</v>
      </c>
      <c r="B10" s="564" t="s">
        <v>247</v>
      </c>
      <c r="C10" s="570">
        <v>1</v>
      </c>
      <c r="D10" s="571">
        <v>12</v>
      </c>
      <c r="E10" s="570" t="s">
        <v>143</v>
      </c>
      <c r="F10" s="571" t="s">
        <v>143</v>
      </c>
      <c r="G10" s="570" t="s">
        <v>143</v>
      </c>
      <c r="H10" s="575" t="s">
        <v>143</v>
      </c>
    </row>
    <row r="11" spans="1:8" ht="17.25" customHeight="1">
      <c r="A11" s="335" t="s">
        <v>65</v>
      </c>
      <c r="B11" s="564" t="s">
        <v>248</v>
      </c>
      <c r="C11" s="570">
        <v>66</v>
      </c>
      <c r="D11" s="571">
        <v>3466</v>
      </c>
      <c r="E11" s="570">
        <v>29</v>
      </c>
      <c r="F11" s="571">
        <v>717</v>
      </c>
      <c r="G11" s="570">
        <v>11</v>
      </c>
      <c r="H11" s="575">
        <v>161</v>
      </c>
    </row>
    <row r="12" spans="1:8" ht="17.25" customHeight="1">
      <c r="A12" s="335" t="s">
        <v>67</v>
      </c>
      <c r="B12" s="564" t="s">
        <v>249</v>
      </c>
      <c r="C12" s="570">
        <v>106</v>
      </c>
      <c r="D12" s="571">
        <v>910</v>
      </c>
      <c r="E12" s="570">
        <v>132</v>
      </c>
      <c r="F12" s="571">
        <v>1863</v>
      </c>
      <c r="G12" s="570">
        <v>176</v>
      </c>
      <c r="H12" s="575">
        <v>1811</v>
      </c>
    </row>
    <row r="13" spans="1:8" ht="17.25" customHeight="1">
      <c r="A13" s="335" t="s">
        <v>69</v>
      </c>
      <c r="B13" s="564" t="s">
        <v>250</v>
      </c>
      <c r="C13" s="570">
        <v>15</v>
      </c>
      <c r="D13" s="571">
        <v>174</v>
      </c>
      <c r="E13" s="570">
        <v>7</v>
      </c>
      <c r="F13" s="571">
        <v>92</v>
      </c>
      <c r="G13" s="570">
        <v>12</v>
      </c>
      <c r="H13" s="575">
        <v>79</v>
      </c>
    </row>
    <row r="14" spans="1:8" ht="17.25" customHeight="1">
      <c r="A14" s="335">
        <v>10</v>
      </c>
      <c r="B14" s="564" t="s">
        <v>251</v>
      </c>
      <c r="C14" s="570">
        <v>742</v>
      </c>
      <c r="D14" s="571">
        <v>7423</v>
      </c>
      <c r="E14" s="570">
        <v>693</v>
      </c>
      <c r="F14" s="571">
        <v>5324</v>
      </c>
      <c r="G14" s="570">
        <v>1373</v>
      </c>
      <c r="H14" s="575">
        <v>20670</v>
      </c>
    </row>
    <row r="15" spans="1:8" ht="17.25" customHeight="1">
      <c r="A15" s="335">
        <v>11</v>
      </c>
      <c r="B15" s="564" t="s">
        <v>252</v>
      </c>
      <c r="C15" s="570">
        <v>6</v>
      </c>
      <c r="D15" s="571">
        <v>61</v>
      </c>
      <c r="E15" s="570">
        <v>25</v>
      </c>
      <c r="F15" s="571">
        <v>262</v>
      </c>
      <c r="G15" s="570">
        <v>6</v>
      </c>
      <c r="H15" s="575">
        <v>140</v>
      </c>
    </row>
    <row r="16" spans="1:8" ht="17.25" customHeight="1">
      <c r="A16" s="335">
        <v>12</v>
      </c>
      <c r="B16" s="564" t="s">
        <v>253</v>
      </c>
      <c r="C16" s="570" t="s">
        <v>143</v>
      </c>
      <c r="D16" s="571" t="s">
        <v>143</v>
      </c>
      <c r="E16" s="570" t="s">
        <v>143</v>
      </c>
      <c r="F16" s="571" t="s">
        <v>143</v>
      </c>
      <c r="G16" s="570" t="s">
        <v>143</v>
      </c>
      <c r="H16" s="575" t="s">
        <v>143</v>
      </c>
    </row>
    <row r="17" spans="1:8" ht="17.25" customHeight="1">
      <c r="A17" s="335">
        <v>13</v>
      </c>
      <c r="B17" s="564" t="s">
        <v>254</v>
      </c>
      <c r="C17" s="570">
        <v>258</v>
      </c>
      <c r="D17" s="571">
        <v>10241</v>
      </c>
      <c r="E17" s="570">
        <v>1721</v>
      </c>
      <c r="F17" s="571">
        <v>41556</v>
      </c>
      <c r="G17" s="570">
        <v>148</v>
      </c>
      <c r="H17" s="575">
        <v>2239</v>
      </c>
    </row>
    <row r="18" spans="1:8" ht="17.25" customHeight="1">
      <c r="A18" s="335">
        <v>14</v>
      </c>
      <c r="B18" s="565" t="s">
        <v>255</v>
      </c>
      <c r="C18" s="570">
        <v>113</v>
      </c>
      <c r="D18" s="571">
        <v>663</v>
      </c>
      <c r="E18" s="570">
        <v>408</v>
      </c>
      <c r="F18" s="571">
        <v>10945</v>
      </c>
      <c r="G18" s="570">
        <v>242</v>
      </c>
      <c r="H18" s="575">
        <v>2630</v>
      </c>
    </row>
    <row r="19" spans="1:8" ht="17.25" customHeight="1">
      <c r="A19" s="335">
        <v>15</v>
      </c>
      <c r="B19" s="564" t="s">
        <v>256</v>
      </c>
      <c r="C19" s="570">
        <v>33</v>
      </c>
      <c r="D19" s="571">
        <v>218</v>
      </c>
      <c r="E19" s="570">
        <v>39</v>
      </c>
      <c r="F19" s="571">
        <v>348</v>
      </c>
      <c r="G19" s="570">
        <v>330</v>
      </c>
      <c r="H19" s="575">
        <v>1954</v>
      </c>
    </row>
    <row r="20" spans="1:8" ht="17.25" customHeight="1">
      <c r="A20" s="335">
        <v>16</v>
      </c>
      <c r="B20" s="564" t="s">
        <v>257</v>
      </c>
      <c r="C20" s="570">
        <v>159</v>
      </c>
      <c r="D20" s="571">
        <v>1301</v>
      </c>
      <c r="E20" s="570">
        <v>222</v>
      </c>
      <c r="F20" s="571">
        <v>1108</v>
      </c>
      <c r="G20" s="570">
        <v>297</v>
      </c>
      <c r="H20" s="575">
        <v>1271</v>
      </c>
    </row>
    <row r="21" spans="1:8" ht="17.25" customHeight="1">
      <c r="A21" s="335">
        <v>17</v>
      </c>
      <c r="B21" s="564" t="s">
        <v>258</v>
      </c>
      <c r="C21" s="570">
        <v>66</v>
      </c>
      <c r="D21" s="571">
        <v>1402</v>
      </c>
      <c r="E21" s="570">
        <v>51</v>
      </c>
      <c r="F21" s="571">
        <v>1382</v>
      </c>
      <c r="G21" s="570">
        <v>71</v>
      </c>
      <c r="H21" s="575">
        <v>1007</v>
      </c>
    </row>
    <row r="22" spans="1:8" ht="17.25" customHeight="1">
      <c r="A22" s="335">
        <v>18</v>
      </c>
      <c r="B22" s="565" t="s">
        <v>259</v>
      </c>
      <c r="C22" s="570">
        <v>94</v>
      </c>
      <c r="D22" s="571">
        <v>350</v>
      </c>
      <c r="E22" s="570">
        <v>81</v>
      </c>
      <c r="F22" s="571">
        <v>505</v>
      </c>
      <c r="G22" s="570">
        <v>159</v>
      </c>
      <c r="H22" s="575">
        <v>1195</v>
      </c>
    </row>
    <row r="23" spans="1:8" ht="17.25" customHeight="1">
      <c r="A23" s="335">
        <v>19</v>
      </c>
      <c r="B23" s="564" t="s">
        <v>260</v>
      </c>
      <c r="C23" s="570">
        <v>4</v>
      </c>
      <c r="D23" s="571">
        <v>23</v>
      </c>
      <c r="E23" s="570">
        <v>7</v>
      </c>
      <c r="F23" s="571">
        <v>115</v>
      </c>
      <c r="G23" s="570">
        <v>11</v>
      </c>
      <c r="H23" s="575">
        <v>32</v>
      </c>
    </row>
    <row r="24" spans="1:8" ht="17.25" customHeight="1">
      <c r="A24" s="335">
        <v>20</v>
      </c>
      <c r="B24" s="564" t="s">
        <v>261</v>
      </c>
      <c r="C24" s="570">
        <v>91</v>
      </c>
      <c r="D24" s="571">
        <v>612</v>
      </c>
      <c r="E24" s="570">
        <v>78</v>
      </c>
      <c r="F24" s="571">
        <v>1138</v>
      </c>
      <c r="G24" s="570">
        <v>177</v>
      </c>
      <c r="H24" s="575">
        <v>1952</v>
      </c>
    </row>
    <row r="25" spans="1:8" ht="17.25" customHeight="1">
      <c r="A25" s="335">
        <v>21</v>
      </c>
      <c r="B25" s="564" t="s">
        <v>262</v>
      </c>
      <c r="C25" s="570">
        <v>9</v>
      </c>
      <c r="D25" s="571">
        <v>28</v>
      </c>
      <c r="E25" s="570">
        <v>7</v>
      </c>
      <c r="F25" s="571">
        <v>80</v>
      </c>
      <c r="G25" s="570">
        <v>13</v>
      </c>
      <c r="H25" s="575">
        <v>916</v>
      </c>
    </row>
    <row r="26" spans="1:8" ht="17.25" customHeight="1">
      <c r="A26" s="335">
        <v>22</v>
      </c>
      <c r="B26" s="565" t="s">
        <v>263</v>
      </c>
      <c r="C26" s="570">
        <v>267</v>
      </c>
      <c r="D26" s="571">
        <v>3615</v>
      </c>
      <c r="E26" s="570">
        <v>170</v>
      </c>
      <c r="F26" s="571">
        <v>1824</v>
      </c>
      <c r="G26" s="570">
        <v>557</v>
      </c>
      <c r="H26" s="575">
        <v>6496</v>
      </c>
    </row>
    <row r="27" spans="1:8" ht="17.25" customHeight="1">
      <c r="A27" s="335">
        <v>23</v>
      </c>
      <c r="B27" s="565" t="s">
        <v>264</v>
      </c>
      <c r="C27" s="570">
        <v>274</v>
      </c>
      <c r="D27" s="571">
        <v>4832</v>
      </c>
      <c r="E27" s="570">
        <v>378</v>
      </c>
      <c r="F27" s="571">
        <v>10419</v>
      </c>
      <c r="G27" s="570">
        <v>391</v>
      </c>
      <c r="H27" s="575">
        <v>3982</v>
      </c>
    </row>
    <row r="28" spans="1:8" ht="17.25" customHeight="1">
      <c r="A28" s="335">
        <v>24</v>
      </c>
      <c r="B28" s="565" t="s">
        <v>265</v>
      </c>
      <c r="C28" s="570">
        <v>122</v>
      </c>
      <c r="D28" s="571">
        <v>3289</v>
      </c>
      <c r="E28" s="570">
        <v>122</v>
      </c>
      <c r="F28" s="571">
        <v>2072</v>
      </c>
      <c r="G28" s="570">
        <v>421</v>
      </c>
      <c r="H28" s="575">
        <v>10111</v>
      </c>
    </row>
    <row r="29" spans="1:8" ht="17.25" customHeight="1">
      <c r="A29" s="335">
        <v>25</v>
      </c>
      <c r="B29" s="564" t="s">
        <v>266</v>
      </c>
      <c r="C29" s="570">
        <v>1000</v>
      </c>
      <c r="D29" s="571">
        <v>14531</v>
      </c>
      <c r="E29" s="570">
        <v>556</v>
      </c>
      <c r="F29" s="571">
        <v>4344</v>
      </c>
      <c r="G29" s="570">
        <v>2104</v>
      </c>
      <c r="H29" s="575">
        <v>18413</v>
      </c>
    </row>
    <row r="30" spans="1:8" ht="17.25" customHeight="1">
      <c r="A30" s="335">
        <v>26</v>
      </c>
      <c r="B30" s="564" t="s">
        <v>267</v>
      </c>
      <c r="C30" s="570">
        <v>48</v>
      </c>
      <c r="D30" s="571">
        <v>637</v>
      </c>
      <c r="E30" s="570">
        <v>30</v>
      </c>
      <c r="F30" s="571">
        <v>187</v>
      </c>
      <c r="G30" s="570">
        <v>59</v>
      </c>
      <c r="H30" s="575">
        <v>393</v>
      </c>
    </row>
    <row r="31" spans="1:8" ht="17.25" customHeight="1">
      <c r="A31" s="335">
        <v>27</v>
      </c>
      <c r="B31" s="564" t="s">
        <v>268</v>
      </c>
      <c r="C31" s="570">
        <v>219</v>
      </c>
      <c r="D31" s="571">
        <v>6761</v>
      </c>
      <c r="E31" s="570">
        <v>94</v>
      </c>
      <c r="F31" s="571">
        <v>2041</v>
      </c>
      <c r="G31" s="570">
        <v>246</v>
      </c>
      <c r="H31" s="575">
        <v>2007</v>
      </c>
    </row>
    <row r="32" spans="1:8" ht="17.25" customHeight="1">
      <c r="A32" s="335">
        <v>28</v>
      </c>
      <c r="B32" s="565" t="s">
        <v>269</v>
      </c>
      <c r="C32" s="570">
        <v>228</v>
      </c>
      <c r="D32" s="571">
        <v>3585</v>
      </c>
      <c r="E32" s="570">
        <v>193</v>
      </c>
      <c r="F32" s="571">
        <v>1846</v>
      </c>
      <c r="G32" s="570">
        <v>1364</v>
      </c>
      <c r="H32" s="575">
        <v>18501</v>
      </c>
    </row>
    <row r="33" spans="1:8" ht="17.25" customHeight="1">
      <c r="A33" s="335">
        <v>29</v>
      </c>
      <c r="B33" s="564" t="s">
        <v>270</v>
      </c>
      <c r="C33" s="570">
        <v>41</v>
      </c>
      <c r="D33" s="571">
        <v>330</v>
      </c>
      <c r="E33" s="570">
        <v>31</v>
      </c>
      <c r="F33" s="571">
        <v>163</v>
      </c>
      <c r="G33" s="570">
        <v>600</v>
      </c>
      <c r="H33" s="575">
        <v>14206</v>
      </c>
    </row>
    <row r="34" spans="1:8" ht="17.25" customHeight="1">
      <c r="A34" s="335">
        <v>30</v>
      </c>
      <c r="B34" s="564" t="s">
        <v>271</v>
      </c>
      <c r="C34" s="570">
        <v>20</v>
      </c>
      <c r="D34" s="571">
        <v>872</v>
      </c>
      <c r="E34" s="570">
        <v>6</v>
      </c>
      <c r="F34" s="571">
        <v>52</v>
      </c>
      <c r="G34" s="570">
        <v>10</v>
      </c>
      <c r="H34" s="575">
        <v>157</v>
      </c>
    </row>
    <row r="35" spans="1:8" ht="17.25" customHeight="1">
      <c r="A35" s="335">
        <v>31</v>
      </c>
      <c r="B35" s="565" t="s">
        <v>272</v>
      </c>
      <c r="C35" s="570">
        <v>1611</v>
      </c>
      <c r="D35" s="571">
        <v>28574</v>
      </c>
      <c r="E35" s="570">
        <v>289</v>
      </c>
      <c r="F35" s="571">
        <v>1293</v>
      </c>
      <c r="G35" s="570">
        <v>519</v>
      </c>
      <c r="H35" s="575">
        <v>2747</v>
      </c>
    </row>
    <row r="36" spans="1:8" ht="17.25" customHeight="1">
      <c r="A36" s="335">
        <v>32</v>
      </c>
      <c r="B36" s="564" t="s">
        <v>273</v>
      </c>
      <c r="C36" s="570">
        <v>89</v>
      </c>
      <c r="D36" s="571">
        <v>862</v>
      </c>
      <c r="E36" s="570">
        <v>47</v>
      </c>
      <c r="F36" s="571">
        <v>513</v>
      </c>
      <c r="G36" s="570">
        <v>124</v>
      </c>
      <c r="H36" s="575">
        <v>993</v>
      </c>
    </row>
    <row r="37" spans="1:8" ht="17.25" customHeight="1">
      <c r="A37" s="335">
        <v>33</v>
      </c>
      <c r="B37" s="564" t="s">
        <v>274</v>
      </c>
      <c r="C37" s="570">
        <v>345</v>
      </c>
      <c r="D37" s="571">
        <v>2757</v>
      </c>
      <c r="E37" s="570">
        <v>355</v>
      </c>
      <c r="F37" s="571">
        <v>1587</v>
      </c>
      <c r="G37" s="570">
        <v>558</v>
      </c>
      <c r="H37" s="575">
        <v>2459</v>
      </c>
    </row>
    <row r="38" spans="1:8" ht="17.25" customHeight="1">
      <c r="A38" s="335">
        <v>35</v>
      </c>
      <c r="B38" s="564" t="s">
        <v>275</v>
      </c>
      <c r="C38" s="570">
        <v>148</v>
      </c>
      <c r="D38" s="571">
        <v>1744</v>
      </c>
      <c r="E38" s="570">
        <v>269</v>
      </c>
      <c r="F38" s="571">
        <v>1442</v>
      </c>
      <c r="G38" s="570">
        <v>195</v>
      </c>
      <c r="H38" s="575">
        <v>2378</v>
      </c>
    </row>
    <row r="39" spans="1:8" ht="17.25" customHeight="1">
      <c r="A39" s="335">
        <v>36</v>
      </c>
      <c r="B39" s="564" t="s">
        <v>276</v>
      </c>
      <c r="C39" s="570">
        <v>6</v>
      </c>
      <c r="D39" s="571">
        <v>206</v>
      </c>
      <c r="E39" s="570">
        <v>24</v>
      </c>
      <c r="F39" s="571">
        <v>169</v>
      </c>
      <c r="G39" s="570">
        <v>36</v>
      </c>
      <c r="H39" s="575">
        <v>983</v>
      </c>
    </row>
    <row r="40" spans="1:8" ht="17.25" customHeight="1">
      <c r="A40" s="335">
        <v>37</v>
      </c>
      <c r="B40" s="564" t="s">
        <v>277</v>
      </c>
      <c r="C40" s="570">
        <v>6</v>
      </c>
      <c r="D40" s="571">
        <v>42</v>
      </c>
      <c r="E40" s="570">
        <v>6</v>
      </c>
      <c r="F40" s="571">
        <v>770</v>
      </c>
      <c r="G40" s="570">
        <v>5</v>
      </c>
      <c r="H40" s="575">
        <v>51</v>
      </c>
    </row>
    <row r="41" spans="1:8" ht="17.25" customHeight="1">
      <c r="A41" s="335">
        <v>38</v>
      </c>
      <c r="B41" s="564" t="s">
        <v>278</v>
      </c>
      <c r="C41" s="570">
        <v>94</v>
      </c>
      <c r="D41" s="571">
        <v>569</v>
      </c>
      <c r="E41" s="570">
        <v>69</v>
      </c>
      <c r="F41" s="571">
        <v>1144</v>
      </c>
      <c r="G41" s="570">
        <v>106</v>
      </c>
      <c r="H41" s="575">
        <v>1561</v>
      </c>
    </row>
    <row r="42" spans="1:8" ht="17.25" customHeight="1">
      <c r="A42" s="335">
        <v>39</v>
      </c>
      <c r="B42" s="564" t="s">
        <v>279</v>
      </c>
      <c r="C42" s="570">
        <v>1</v>
      </c>
      <c r="D42" s="571">
        <v>14</v>
      </c>
      <c r="E42" s="570">
        <v>1</v>
      </c>
      <c r="F42" s="571">
        <v>6</v>
      </c>
      <c r="G42" s="570">
        <v>2</v>
      </c>
      <c r="H42" s="575">
        <v>19</v>
      </c>
    </row>
    <row r="43" spans="1:8" ht="17.25" customHeight="1">
      <c r="A43" s="335">
        <v>41</v>
      </c>
      <c r="B43" s="564" t="s">
        <v>280</v>
      </c>
      <c r="C43" s="570">
        <v>2861</v>
      </c>
      <c r="D43" s="571">
        <v>16972</v>
      </c>
      <c r="E43" s="570">
        <v>2078</v>
      </c>
      <c r="F43" s="571">
        <v>11313</v>
      </c>
      <c r="G43" s="570">
        <v>3750</v>
      </c>
      <c r="H43" s="575">
        <v>23852</v>
      </c>
    </row>
    <row r="44" spans="1:8" ht="17.25" customHeight="1">
      <c r="A44" s="335">
        <v>42</v>
      </c>
      <c r="B44" s="564" t="s">
        <v>281</v>
      </c>
      <c r="C44" s="570">
        <v>205</v>
      </c>
      <c r="D44" s="571">
        <v>3655</v>
      </c>
      <c r="E44" s="570">
        <v>145</v>
      </c>
      <c r="F44" s="571">
        <v>2739</v>
      </c>
      <c r="G44" s="570">
        <v>389</v>
      </c>
      <c r="H44" s="575">
        <v>6736</v>
      </c>
    </row>
    <row r="45" spans="1:8" ht="17.25" customHeight="1">
      <c r="A45" s="335">
        <v>43</v>
      </c>
      <c r="B45" s="564" t="s">
        <v>282</v>
      </c>
      <c r="C45" s="570">
        <v>896</v>
      </c>
      <c r="D45" s="571">
        <v>4295</v>
      </c>
      <c r="E45" s="570">
        <v>793</v>
      </c>
      <c r="F45" s="571">
        <v>3263</v>
      </c>
      <c r="G45" s="570">
        <v>1414</v>
      </c>
      <c r="H45" s="575">
        <v>5912</v>
      </c>
    </row>
    <row r="46" spans="1:8" ht="17.25" customHeight="1">
      <c r="A46" s="335">
        <v>45</v>
      </c>
      <c r="B46" s="565" t="s">
        <v>283</v>
      </c>
      <c r="C46" s="570">
        <v>1318</v>
      </c>
      <c r="D46" s="571">
        <v>3859</v>
      </c>
      <c r="E46" s="570">
        <v>1076</v>
      </c>
      <c r="F46" s="571">
        <v>3374</v>
      </c>
      <c r="G46" s="570">
        <v>2329</v>
      </c>
      <c r="H46" s="575">
        <v>7208</v>
      </c>
    </row>
    <row r="47" spans="1:8" ht="17.25" customHeight="1">
      <c r="A47" s="335">
        <v>46</v>
      </c>
      <c r="B47" s="565" t="s">
        <v>284</v>
      </c>
      <c r="C47" s="570">
        <v>2438</v>
      </c>
      <c r="D47" s="571">
        <v>10557</v>
      </c>
      <c r="E47" s="570">
        <v>1931</v>
      </c>
      <c r="F47" s="571">
        <v>7957</v>
      </c>
      <c r="G47" s="570">
        <v>3722</v>
      </c>
      <c r="H47" s="575">
        <v>16207</v>
      </c>
    </row>
    <row r="48" spans="1:8" ht="17.25" customHeight="1">
      <c r="A48" s="335">
        <v>47</v>
      </c>
      <c r="B48" s="565" t="s">
        <v>285</v>
      </c>
      <c r="C48" s="570">
        <v>6068</v>
      </c>
      <c r="D48" s="571">
        <v>22145</v>
      </c>
      <c r="E48" s="570">
        <v>4999</v>
      </c>
      <c r="F48" s="571">
        <v>17880</v>
      </c>
      <c r="G48" s="570">
        <v>8670</v>
      </c>
      <c r="H48" s="575">
        <v>31399</v>
      </c>
    </row>
    <row r="49" spans="1:8" ht="17.25" customHeight="1">
      <c r="A49" s="335">
        <v>49</v>
      </c>
      <c r="B49" s="565" t="s">
        <v>286</v>
      </c>
      <c r="C49" s="570">
        <v>2569</v>
      </c>
      <c r="D49" s="571">
        <v>10509</v>
      </c>
      <c r="E49" s="570">
        <v>2123</v>
      </c>
      <c r="F49" s="571">
        <v>9255</v>
      </c>
      <c r="G49" s="570">
        <v>4233</v>
      </c>
      <c r="H49" s="575">
        <v>13937</v>
      </c>
    </row>
    <row r="50" spans="1:8" ht="17.25" customHeight="1">
      <c r="A50" s="335">
        <v>50</v>
      </c>
      <c r="B50" s="565" t="s">
        <v>287</v>
      </c>
      <c r="C50" s="570" t="s">
        <v>143</v>
      </c>
      <c r="D50" s="571" t="s">
        <v>143</v>
      </c>
      <c r="E50" s="570">
        <v>2</v>
      </c>
      <c r="F50" s="571">
        <v>5</v>
      </c>
      <c r="G50" s="570">
        <v>3</v>
      </c>
      <c r="H50" s="575">
        <v>7</v>
      </c>
    </row>
    <row r="51" spans="1:8" ht="17.25" customHeight="1">
      <c r="A51" s="335">
        <v>51</v>
      </c>
      <c r="B51" s="565" t="s">
        <v>288</v>
      </c>
      <c r="C51" s="570">
        <v>2</v>
      </c>
      <c r="D51" s="571">
        <v>34</v>
      </c>
      <c r="E51" s="570">
        <v>13</v>
      </c>
      <c r="F51" s="571">
        <v>150</v>
      </c>
      <c r="G51" s="570">
        <v>2</v>
      </c>
      <c r="H51" s="575">
        <v>5</v>
      </c>
    </row>
    <row r="52" spans="1:8" ht="17.25" customHeight="1">
      <c r="A52" s="335">
        <v>52</v>
      </c>
      <c r="B52" s="565" t="s">
        <v>289</v>
      </c>
      <c r="C52" s="570">
        <v>234</v>
      </c>
      <c r="D52" s="571">
        <v>2190</v>
      </c>
      <c r="E52" s="570">
        <v>283</v>
      </c>
      <c r="F52" s="571">
        <v>1479</v>
      </c>
      <c r="G52" s="570">
        <v>481</v>
      </c>
      <c r="H52" s="575">
        <v>4680</v>
      </c>
    </row>
    <row r="53" spans="1:8" ht="17.25" customHeight="1">
      <c r="A53" s="335">
        <v>53</v>
      </c>
      <c r="B53" s="565" t="s">
        <v>290</v>
      </c>
      <c r="C53" s="570">
        <v>125</v>
      </c>
      <c r="D53" s="571">
        <v>737</v>
      </c>
      <c r="E53" s="570">
        <v>92</v>
      </c>
      <c r="F53" s="571">
        <v>596</v>
      </c>
      <c r="G53" s="570">
        <v>111</v>
      </c>
      <c r="H53" s="575">
        <v>833</v>
      </c>
    </row>
    <row r="54" spans="1:8" ht="17.25" customHeight="1">
      <c r="A54" s="335">
        <v>55</v>
      </c>
      <c r="B54" s="565" t="s">
        <v>291</v>
      </c>
      <c r="C54" s="570">
        <v>132</v>
      </c>
      <c r="D54" s="571">
        <v>2283</v>
      </c>
      <c r="E54" s="570">
        <v>259</v>
      </c>
      <c r="F54" s="571">
        <v>2453</v>
      </c>
      <c r="G54" s="570">
        <v>279</v>
      </c>
      <c r="H54" s="575">
        <v>3724</v>
      </c>
    </row>
    <row r="55" spans="1:8" ht="17.25" customHeight="1">
      <c r="A55" s="335">
        <v>56</v>
      </c>
      <c r="B55" s="565" t="s">
        <v>292</v>
      </c>
      <c r="C55" s="570">
        <v>1409</v>
      </c>
      <c r="D55" s="571">
        <v>8217</v>
      </c>
      <c r="E55" s="570">
        <v>1854</v>
      </c>
      <c r="F55" s="571">
        <v>8186</v>
      </c>
      <c r="G55" s="570">
        <v>2534</v>
      </c>
      <c r="H55" s="575">
        <v>10959</v>
      </c>
    </row>
    <row r="56" spans="1:8" ht="17.25" customHeight="1">
      <c r="A56" s="335">
        <v>58</v>
      </c>
      <c r="B56" s="565" t="s">
        <v>293</v>
      </c>
      <c r="C56" s="572">
        <v>30</v>
      </c>
      <c r="D56" s="573">
        <v>209</v>
      </c>
      <c r="E56" s="570">
        <v>21</v>
      </c>
      <c r="F56" s="571">
        <v>137</v>
      </c>
      <c r="G56" s="570">
        <v>54</v>
      </c>
      <c r="H56" s="575">
        <v>390</v>
      </c>
    </row>
    <row r="57" spans="1:8" ht="17.25" customHeight="1">
      <c r="A57" s="335">
        <v>59</v>
      </c>
      <c r="B57" s="565" t="s">
        <v>294</v>
      </c>
      <c r="C57" s="572">
        <v>9</v>
      </c>
      <c r="D57" s="573">
        <v>45</v>
      </c>
      <c r="E57" s="570">
        <v>9</v>
      </c>
      <c r="F57" s="571">
        <v>40</v>
      </c>
      <c r="G57" s="570">
        <v>12</v>
      </c>
      <c r="H57" s="575">
        <v>46</v>
      </c>
    </row>
    <row r="58" spans="1:8" ht="17.25" customHeight="1">
      <c r="A58" s="335">
        <v>60</v>
      </c>
      <c r="B58" s="565" t="s">
        <v>295</v>
      </c>
      <c r="C58" s="572">
        <v>19</v>
      </c>
      <c r="D58" s="573">
        <v>125</v>
      </c>
      <c r="E58" s="570">
        <v>8</v>
      </c>
      <c r="F58" s="571">
        <v>35</v>
      </c>
      <c r="G58" s="570">
        <v>18</v>
      </c>
      <c r="H58" s="575">
        <v>168</v>
      </c>
    </row>
    <row r="59" spans="1:8" ht="17.25" customHeight="1">
      <c r="A59" s="335">
        <v>61</v>
      </c>
      <c r="B59" s="565" t="s">
        <v>296</v>
      </c>
      <c r="C59" s="572">
        <v>44</v>
      </c>
      <c r="D59" s="573">
        <v>883</v>
      </c>
      <c r="E59" s="570">
        <v>52</v>
      </c>
      <c r="F59" s="571">
        <v>305</v>
      </c>
      <c r="G59" s="570">
        <v>51</v>
      </c>
      <c r="H59" s="575">
        <v>201</v>
      </c>
    </row>
    <row r="60" spans="1:8" ht="17.25" customHeight="1">
      <c r="A60" s="335">
        <v>62</v>
      </c>
      <c r="B60" s="565" t="s">
        <v>297</v>
      </c>
      <c r="C60" s="572">
        <v>158</v>
      </c>
      <c r="D60" s="573">
        <v>924</v>
      </c>
      <c r="E60" s="570">
        <v>121</v>
      </c>
      <c r="F60" s="571">
        <v>646</v>
      </c>
      <c r="G60" s="570">
        <v>174</v>
      </c>
      <c r="H60" s="575">
        <v>934</v>
      </c>
    </row>
    <row r="61" spans="1:8" ht="17.25" customHeight="1">
      <c r="A61" s="335">
        <v>63</v>
      </c>
      <c r="B61" s="565" t="s">
        <v>298</v>
      </c>
      <c r="C61" s="572">
        <v>22</v>
      </c>
      <c r="D61" s="573">
        <v>141</v>
      </c>
      <c r="E61" s="570">
        <v>19</v>
      </c>
      <c r="F61" s="571">
        <v>72</v>
      </c>
      <c r="G61" s="570">
        <v>24</v>
      </c>
      <c r="H61" s="575">
        <v>89</v>
      </c>
    </row>
    <row r="62" spans="1:8" ht="17.25" customHeight="1">
      <c r="A62" s="335">
        <v>64</v>
      </c>
      <c r="B62" s="565" t="s">
        <v>299</v>
      </c>
      <c r="C62" s="572">
        <v>103</v>
      </c>
      <c r="D62" s="573">
        <v>986</v>
      </c>
      <c r="E62" s="570">
        <v>109</v>
      </c>
      <c r="F62" s="571">
        <v>629</v>
      </c>
      <c r="G62" s="570">
        <v>193</v>
      </c>
      <c r="H62" s="575">
        <v>1555</v>
      </c>
    </row>
    <row r="63" spans="1:8" ht="17.25" customHeight="1">
      <c r="A63" s="335">
        <v>65</v>
      </c>
      <c r="B63" s="565" t="s">
        <v>300</v>
      </c>
      <c r="C63" s="572">
        <v>87</v>
      </c>
      <c r="D63" s="573">
        <v>373</v>
      </c>
      <c r="E63" s="570">
        <v>29</v>
      </c>
      <c r="F63" s="571">
        <v>94</v>
      </c>
      <c r="G63" s="570">
        <v>85</v>
      </c>
      <c r="H63" s="575">
        <v>294</v>
      </c>
    </row>
    <row r="64" spans="1:8" ht="17.25" customHeight="1">
      <c r="A64" s="335">
        <v>66</v>
      </c>
      <c r="B64" s="565" t="s">
        <v>301</v>
      </c>
      <c r="C64" s="572">
        <v>174</v>
      </c>
      <c r="D64" s="573">
        <v>657</v>
      </c>
      <c r="E64" s="570">
        <v>233</v>
      </c>
      <c r="F64" s="571">
        <v>673</v>
      </c>
      <c r="G64" s="570">
        <v>215</v>
      </c>
      <c r="H64" s="575">
        <v>593</v>
      </c>
    </row>
    <row r="65" spans="1:8" ht="17.25" customHeight="1">
      <c r="A65" s="335">
        <v>68</v>
      </c>
      <c r="B65" s="565" t="s">
        <v>302</v>
      </c>
      <c r="C65" s="572">
        <v>5041</v>
      </c>
      <c r="D65" s="573">
        <v>5992</v>
      </c>
      <c r="E65" s="570">
        <v>493</v>
      </c>
      <c r="F65" s="571">
        <v>899</v>
      </c>
      <c r="G65" s="570">
        <v>2293</v>
      </c>
      <c r="H65" s="575">
        <v>3818</v>
      </c>
    </row>
    <row r="66" spans="1:8" ht="17.25" customHeight="1">
      <c r="A66" s="335">
        <v>69</v>
      </c>
      <c r="B66" s="565" t="s">
        <v>303</v>
      </c>
      <c r="C66" s="572">
        <v>997</v>
      </c>
      <c r="D66" s="573">
        <v>2768</v>
      </c>
      <c r="E66" s="570">
        <v>811</v>
      </c>
      <c r="F66" s="571">
        <v>2129</v>
      </c>
      <c r="G66" s="570">
        <v>1483</v>
      </c>
      <c r="H66" s="575">
        <v>4076</v>
      </c>
    </row>
    <row r="67" spans="1:8" ht="17.25" customHeight="1">
      <c r="A67" s="335">
        <v>70</v>
      </c>
      <c r="B67" s="565" t="s">
        <v>304</v>
      </c>
      <c r="C67" s="572">
        <v>232</v>
      </c>
      <c r="D67" s="573">
        <v>1651</v>
      </c>
      <c r="E67" s="570">
        <v>192</v>
      </c>
      <c r="F67" s="571">
        <v>1653</v>
      </c>
      <c r="G67" s="570">
        <v>252</v>
      </c>
      <c r="H67" s="575">
        <v>2249</v>
      </c>
    </row>
    <row r="68" spans="1:8" ht="17.25" customHeight="1">
      <c r="A68" s="335">
        <v>71</v>
      </c>
      <c r="B68" s="565" t="s">
        <v>305</v>
      </c>
      <c r="C68" s="572">
        <v>442</v>
      </c>
      <c r="D68" s="573">
        <v>3050</v>
      </c>
      <c r="E68" s="570">
        <v>389</v>
      </c>
      <c r="F68" s="571">
        <v>2568</v>
      </c>
      <c r="G68" s="570">
        <v>659</v>
      </c>
      <c r="H68" s="575">
        <v>3733</v>
      </c>
    </row>
    <row r="69" spans="1:8" ht="17.25" customHeight="1">
      <c r="A69" s="335">
        <v>72</v>
      </c>
      <c r="B69" s="565" t="s">
        <v>306</v>
      </c>
      <c r="C69" s="572">
        <v>27</v>
      </c>
      <c r="D69" s="573">
        <v>105</v>
      </c>
      <c r="E69" s="570">
        <v>14</v>
      </c>
      <c r="F69" s="571">
        <v>72</v>
      </c>
      <c r="G69" s="570">
        <v>26</v>
      </c>
      <c r="H69" s="575">
        <v>150</v>
      </c>
    </row>
    <row r="70" spans="1:8" ht="17.25" customHeight="1">
      <c r="A70" s="335">
        <v>73</v>
      </c>
      <c r="B70" s="565" t="s">
        <v>307</v>
      </c>
      <c r="C70" s="572">
        <v>100</v>
      </c>
      <c r="D70" s="573">
        <v>487</v>
      </c>
      <c r="E70" s="570">
        <v>45</v>
      </c>
      <c r="F70" s="571">
        <v>161</v>
      </c>
      <c r="G70" s="570">
        <v>139</v>
      </c>
      <c r="H70" s="575">
        <v>657</v>
      </c>
    </row>
    <row r="71" spans="1:8" ht="17.25" customHeight="1">
      <c r="A71" s="335">
        <v>74</v>
      </c>
      <c r="B71" s="565" t="s">
        <v>308</v>
      </c>
      <c r="C71" s="572">
        <v>112</v>
      </c>
      <c r="D71" s="573">
        <v>514</v>
      </c>
      <c r="E71" s="570">
        <v>107</v>
      </c>
      <c r="F71" s="571">
        <v>507</v>
      </c>
      <c r="G71" s="570">
        <v>158</v>
      </c>
      <c r="H71" s="575">
        <v>781</v>
      </c>
    </row>
    <row r="72" spans="1:8" ht="17.25" customHeight="1">
      <c r="A72" s="335">
        <v>75</v>
      </c>
      <c r="B72" s="565" t="s">
        <v>309</v>
      </c>
      <c r="C72" s="572">
        <v>47</v>
      </c>
      <c r="D72" s="573">
        <v>91</v>
      </c>
      <c r="E72" s="570">
        <v>76</v>
      </c>
      <c r="F72" s="571">
        <v>118</v>
      </c>
      <c r="G72" s="570">
        <v>141</v>
      </c>
      <c r="H72" s="575">
        <v>323</v>
      </c>
    </row>
    <row r="73" spans="1:8" ht="17.25" customHeight="1">
      <c r="A73" s="335">
        <v>77</v>
      </c>
      <c r="B73" s="565" t="s">
        <v>310</v>
      </c>
      <c r="C73" s="572">
        <v>120</v>
      </c>
      <c r="D73" s="573">
        <v>312</v>
      </c>
      <c r="E73" s="570">
        <v>63</v>
      </c>
      <c r="F73" s="571">
        <v>220</v>
      </c>
      <c r="G73" s="570">
        <v>121</v>
      </c>
      <c r="H73" s="575">
        <v>699</v>
      </c>
    </row>
    <row r="74" spans="1:8" ht="17.25" customHeight="1">
      <c r="A74" s="335">
        <v>78</v>
      </c>
      <c r="B74" s="565" t="s">
        <v>311</v>
      </c>
      <c r="C74" s="572">
        <v>21</v>
      </c>
      <c r="D74" s="573">
        <v>417</v>
      </c>
      <c r="E74" s="570">
        <v>25</v>
      </c>
      <c r="F74" s="571">
        <v>732</v>
      </c>
      <c r="G74" s="570">
        <v>34</v>
      </c>
      <c r="H74" s="575">
        <v>685</v>
      </c>
    </row>
    <row r="75" spans="1:8" ht="17.25" customHeight="1">
      <c r="A75" s="335">
        <v>79</v>
      </c>
      <c r="B75" s="565" t="s">
        <v>312</v>
      </c>
      <c r="C75" s="572">
        <v>58</v>
      </c>
      <c r="D75" s="573">
        <v>337</v>
      </c>
      <c r="E75" s="570">
        <v>46</v>
      </c>
      <c r="F75" s="571">
        <v>153</v>
      </c>
      <c r="G75" s="570">
        <v>82</v>
      </c>
      <c r="H75" s="575">
        <v>259</v>
      </c>
    </row>
    <row r="76" spans="1:8" ht="17.25" customHeight="1">
      <c r="A76" s="335">
        <v>80</v>
      </c>
      <c r="B76" s="565" t="s">
        <v>313</v>
      </c>
      <c r="C76" s="572">
        <v>226</v>
      </c>
      <c r="D76" s="573">
        <v>2429</v>
      </c>
      <c r="E76" s="570">
        <v>175</v>
      </c>
      <c r="F76" s="571">
        <v>2555</v>
      </c>
      <c r="G76" s="570">
        <v>552</v>
      </c>
      <c r="H76" s="575">
        <v>4550</v>
      </c>
    </row>
    <row r="77" spans="1:8" ht="17.25" customHeight="1">
      <c r="A77" s="335">
        <v>81</v>
      </c>
      <c r="B77" s="565" t="s">
        <v>314</v>
      </c>
      <c r="C77" s="572">
        <v>455</v>
      </c>
      <c r="D77" s="573">
        <v>6562</v>
      </c>
      <c r="E77" s="570">
        <v>361</v>
      </c>
      <c r="F77" s="571">
        <v>4089</v>
      </c>
      <c r="G77" s="570">
        <v>590</v>
      </c>
      <c r="H77" s="575">
        <v>13080</v>
      </c>
    </row>
    <row r="78" spans="1:8" ht="17.25" customHeight="1">
      <c r="A78" s="335">
        <v>82</v>
      </c>
      <c r="B78" s="565" t="s">
        <v>315</v>
      </c>
      <c r="C78" s="572">
        <v>508</v>
      </c>
      <c r="D78" s="573">
        <v>3631</v>
      </c>
      <c r="E78" s="570">
        <v>261</v>
      </c>
      <c r="F78" s="571">
        <v>2277</v>
      </c>
      <c r="G78" s="570">
        <v>641</v>
      </c>
      <c r="H78" s="575">
        <v>5600</v>
      </c>
    </row>
    <row r="79" spans="1:8" ht="17.25" customHeight="1">
      <c r="A79" s="335">
        <v>84</v>
      </c>
      <c r="B79" s="565" t="s">
        <v>316</v>
      </c>
      <c r="C79" s="572">
        <v>62</v>
      </c>
      <c r="D79" s="573">
        <v>6338</v>
      </c>
      <c r="E79" s="570">
        <v>105</v>
      </c>
      <c r="F79" s="571">
        <v>3297</v>
      </c>
      <c r="G79" s="570">
        <v>110</v>
      </c>
      <c r="H79" s="575">
        <v>5910</v>
      </c>
    </row>
    <row r="80" spans="1:8" ht="17.25" customHeight="1">
      <c r="A80" s="335">
        <v>85</v>
      </c>
      <c r="B80" s="565" t="s">
        <v>317</v>
      </c>
      <c r="C80" s="572">
        <v>590</v>
      </c>
      <c r="D80" s="573">
        <v>8163</v>
      </c>
      <c r="E80" s="570">
        <v>457</v>
      </c>
      <c r="F80" s="571">
        <v>6359</v>
      </c>
      <c r="G80" s="570">
        <v>967</v>
      </c>
      <c r="H80" s="575">
        <v>15248</v>
      </c>
    </row>
    <row r="81" spans="1:8" ht="17.25" customHeight="1">
      <c r="A81" s="335">
        <v>86</v>
      </c>
      <c r="B81" s="565" t="s">
        <v>318</v>
      </c>
      <c r="C81" s="572">
        <v>491</v>
      </c>
      <c r="D81" s="573">
        <v>13082</v>
      </c>
      <c r="E81" s="570">
        <v>438</v>
      </c>
      <c r="F81" s="571">
        <v>9339</v>
      </c>
      <c r="G81" s="570">
        <v>722</v>
      </c>
      <c r="H81" s="575">
        <v>23588</v>
      </c>
    </row>
    <row r="82" spans="1:8" ht="17.25" customHeight="1">
      <c r="A82" s="335">
        <v>87</v>
      </c>
      <c r="B82" s="565" t="s">
        <v>319</v>
      </c>
      <c r="C82" s="572">
        <v>19</v>
      </c>
      <c r="D82" s="573">
        <v>585</v>
      </c>
      <c r="E82" s="570">
        <v>36</v>
      </c>
      <c r="F82" s="571">
        <v>701</v>
      </c>
      <c r="G82" s="570">
        <v>41</v>
      </c>
      <c r="H82" s="575">
        <v>1050</v>
      </c>
    </row>
    <row r="83" spans="1:8" ht="17.25" customHeight="1">
      <c r="A83" s="335">
        <v>88</v>
      </c>
      <c r="B83" s="565" t="s">
        <v>320</v>
      </c>
      <c r="C83" s="572">
        <v>108</v>
      </c>
      <c r="D83" s="573">
        <v>1150</v>
      </c>
      <c r="E83" s="570">
        <v>104</v>
      </c>
      <c r="F83" s="571">
        <v>762</v>
      </c>
      <c r="G83" s="570">
        <v>200</v>
      </c>
      <c r="H83" s="575">
        <v>1941</v>
      </c>
    </row>
    <row r="84" spans="1:8" ht="17.25" customHeight="1">
      <c r="A84" s="335">
        <v>90</v>
      </c>
      <c r="B84" s="565" t="s">
        <v>321</v>
      </c>
      <c r="C84" s="572">
        <v>4</v>
      </c>
      <c r="D84" s="573">
        <v>6</v>
      </c>
      <c r="E84" s="570">
        <v>3</v>
      </c>
      <c r="F84" s="571">
        <v>22</v>
      </c>
      <c r="G84" s="570">
        <v>9</v>
      </c>
      <c r="H84" s="575">
        <v>100</v>
      </c>
    </row>
    <row r="85" spans="1:8" ht="17.25" customHeight="1">
      <c r="A85" s="335">
        <v>91</v>
      </c>
      <c r="B85" s="565" t="s">
        <v>322</v>
      </c>
      <c r="C85" s="572">
        <v>9</v>
      </c>
      <c r="D85" s="573">
        <v>28</v>
      </c>
      <c r="E85" s="570">
        <v>20</v>
      </c>
      <c r="F85" s="571">
        <v>65</v>
      </c>
      <c r="G85" s="570">
        <v>30</v>
      </c>
      <c r="H85" s="575">
        <v>108</v>
      </c>
    </row>
    <row r="86" spans="1:8" ht="17.25" customHeight="1">
      <c r="A86" s="335">
        <v>92</v>
      </c>
      <c r="B86" s="565" t="s">
        <v>323</v>
      </c>
      <c r="C86" s="572">
        <v>19</v>
      </c>
      <c r="D86" s="573">
        <v>35</v>
      </c>
      <c r="E86" s="570">
        <v>24</v>
      </c>
      <c r="F86" s="571">
        <v>45</v>
      </c>
      <c r="G86" s="570">
        <v>39</v>
      </c>
      <c r="H86" s="575">
        <v>75</v>
      </c>
    </row>
    <row r="87" spans="1:8" ht="17.25" customHeight="1">
      <c r="A87" s="335">
        <v>93</v>
      </c>
      <c r="B87" s="565" t="s">
        <v>324</v>
      </c>
      <c r="C87" s="572">
        <v>120</v>
      </c>
      <c r="D87" s="573">
        <v>802</v>
      </c>
      <c r="E87" s="570">
        <v>125</v>
      </c>
      <c r="F87" s="571">
        <v>530</v>
      </c>
      <c r="G87" s="570">
        <v>119</v>
      </c>
      <c r="H87" s="575">
        <v>827</v>
      </c>
    </row>
    <row r="88" spans="1:8" ht="17.25" customHeight="1">
      <c r="A88" s="335">
        <v>94</v>
      </c>
      <c r="B88" s="565" t="s">
        <v>325</v>
      </c>
      <c r="C88" s="572">
        <v>176</v>
      </c>
      <c r="D88" s="573">
        <v>547</v>
      </c>
      <c r="E88" s="570">
        <v>230</v>
      </c>
      <c r="F88" s="571">
        <v>840</v>
      </c>
      <c r="G88" s="570">
        <v>342</v>
      </c>
      <c r="H88" s="575">
        <v>1333</v>
      </c>
    </row>
    <row r="89" spans="1:8" ht="17.25" customHeight="1">
      <c r="A89" s="335">
        <v>95</v>
      </c>
      <c r="B89" s="565" t="s">
        <v>326</v>
      </c>
      <c r="C89" s="572">
        <v>200</v>
      </c>
      <c r="D89" s="573">
        <v>1380</v>
      </c>
      <c r="E89" s="570">
        <v>224</v>
      </c>
      <c r="F89" s="571">
        <v>713</v>
      </c>
      <c r="G89" s="570">
        <v>287</v>
      </c>
      <c r="H89" s="575">
        <v>1029</v>
      </c>
    </row>
    <row r="90" spans="1:8" ht="17.25" customHeight="1">
      <c r="A90" s="335">
        <v>96</v>
      </c>
      <c r="B90" s="565" t="s">
        <v>327</v>
      </c>
      <c r="C90" s="572">
        <v>402</v>
      </c>
      <c r="D90" s="573">
        <v>1024</v>
      </c>
      <c r="E90" s="570">
        <v>445</v>
      </c>
      <c r="F90" s="571">
        <v>1429</v>
      </c>
      <c r="G90" s="570">
        <v>483</v>
      </c>
      <c r="H90" s="575">
        <v>2220</v>
      </c>
    </row>
    <row r="91" spans="1:8" ht="17.25" customHeight="1">
      <c r="A91" s="335">
        <v>97</v>
      </c>
      <c r="B91" s="565" t="s">
        <v>328</v>
      </c>
      <c r="C91" s="572">
        <v>99</v>
      </c>
      <c r="D91" s="573">
        <v>103</v>
      </c>
      <c r="E91" s="570">
        <v>303</v>
      </c>
      <c r="F91" s="571">
        <v>312</v>
      </c>
      <c r="G91" s="570">
        <v>98</v>
      </c>
      <c r="H91" s="575">
        <v>106</v>
      </c>
    </row>
    <row r="92" spans="1:8" ht="17.25" customHeight="1">
      <c r="A92" s="335">
        <v>98</v>
      </c>
      <c r="B92" s="565" t="s">
        <v>329</v>
      </c>
      <c r="C92" s="572">
        <v>1</v>
      </c>
      <c r="D92" s="573">
        <v>22</v>
      </c>
      <c r="E92" s="570" t="s">
        <v>143</v>
      </c>
      <c r="F92" s="571" t="s">
        <v>143</v>
      </c>
      <c r="G92" s="570">
        <v>1</v>
      </c>
      <c r="H92" s="575">
        <v>1</v>
      </c>
    </row>
    <row r="93" spans="1:8" ht="17.25" customHeight="1">
      <c r="A93" s="335">
        <v>99</v>
      </c>
      <c r="B93" s="565" t="s">
        <v>330</v>
      </c>
      <c r="C93" s="572">
        <v>4</v>
      </c>
      <c r="D93" s="573">
        <v>6</v>
      </c>
      <c r="E93" s="570" t="s">
        <v>143</v>
      </c>
      <c r="F93" s="571" t="s">
        <v>143</v>
      </c>
      <c r="G93" s="570">
        <v>6</v>
      </c>
      <c r="H93" s="575">
        <v>30</v>
      </c>
    </row>
    <row r="94" spans="1:8" ht="17.25" customHeight="1">
      <c r="A94" s="774" t="s">
        <v>388</v>
      </c>
      <c r="B94" s="565"/>
      <c r="C94" s="572">
        <v>263</v>
      </c>
      <c r="D94" s="573">
        <v>272</v>
      </c>
      <c r="E94" s="570">
        <v>946</v>
      </c>
      <c r="F94" s="571">
        <v>961</v>
      </c>
      <c r="G94" s="570">
        <v>217</v>
      </c>
      <c r="H94" s="575">
        <v>221</v>
      </c>
    </row>
    <row r="95" spans="1:8" ht="27" customHeight="1" thickBot="1">
      <c r="A95" s="1141" t="s">
        <v>144</v>
      </c>
      <c r="B95" s="1142"/>
      <c r="C95" s="662">
        <v>36403</v>
      </c>
      <c r="D95" s="663">
        <v>253376</v>
      </c>
      <c r="E95" s="662">
        <v>29302</v>
      </c>
      <c r="F95" s="663">
        <v>212861</v>
      </c>
      <c r="G95" s="662">
        <v>50882</v>
      </c>
      <c r="H95" s="664">
        <v>351328</v>
      </c>
    </row>
    <row r="96" spans="1:8" ht="13.5" thickTop="1">
      <c r="A96" s="1154"/>
      <c r="B96" s="1154"/>
      <c r="C96" s="1154"/>
      <c r="D96" s="1154"/>
      <c r="E96" s="1154"/>
      <c r="F96" s="1154"/>
      <c r="G96" s="1154"/>
      <c r="H96" s="1154"/>
    </row>
    <row r="97" spans="1:8" ht="17.25" customHeight="1">
      <c r="A97" s="1122" t="s">
        <v>600</v>
      </c>
      <c r="B97" s="1123"/>
      <c r="C97" s="1123"/>
      <c r="D97" s="1123"/>
      <c r="E97" s="1123"/>
      <c r="F97" s="1123"/>
      <c r="G97" s="1123"/>
      <c r="H97" s="1123"/>
    </row>
    <row r="98" spans="1:8" ht="12.75" customHeight="1">
      <c r="A98" s="1122" t="s">
        <v>615</v>
      </c>
      <c r="B98" s="1123"/>
      <c r="C98" s="1123"/>
      <c r="D98" s="1123"/>
      <c r="E98" s="1123"/>
      <c r="F98" s="1123"/>
      <c r="G98" s="1123"/>
      <c r="H98" s="1123"/>
    </row>
    <row r="99" spans="1:8" ht="12.75" customHeight="1">
      <c r="A99" s="1132" t="s">
        <v>353</v>
      </c>
      <c r="B99" s="1123"/>
      <c r="C99" s="1123"/>
      <c r="D99" s="1123"/>
      <c r="E99" s="1123"/>
      <c r="F99" s="1123"/>
      <c r="G99" s="1123"/>
      <c r="H99" s="1123"/>
    </row>
    <row r="100" spans="1:8" ht="12.75">
      <c r="A100" s="1140"/>
      <c r="B100" s="1140"/>
      <c r="C100" s="1140"/>
      <c r="D100" s="1140"/>
      <c r="E100" s="1140"/>
      <c r="F100" s="1140"/>
      <c r="G100" s="1140"/>
      <c r="H100" s="1140"/>
    </row>
    <row r="102" spans="2:8" s="45" customFormat="1" ht="21" customHeight="1">
      <c r="B102" s="46"/>
      <c r="C102" s="1008" t="s">
        <v>36</v>
      </c>
      <c r="D102" s="1008"/>
      <c r="E102" s="55"/>
      <c r="F102" s="123"/>
      <c r="G102" s="55"/>
      <c r="H102" s="55"/>
    </row>
  </sheetData>
  <sheetProtection/>
  <mergeCells count="14">
    <mergeCell ref="A95:B95"/>
    <mergeCell ref="A97:H97"/>
    <mergeCell ref="A98:H98"/>
    <mergeCell ref="A99:H99"/>
    <mergeCell ref="A100:H100"/>
    <mergeCell ref="C102:D102"/>
    <mergeCell ref="A96:H96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57" customWidth="1"/>
    <col min="2" max="2" width="36.421875" style="57" customWidth="1"/>
    <col min="3" max="3" width="11.8515625" style="81" customWidth="1"/>
    <col min="4" max="4" width="13.00390625" style="81" customWidth="1"/>
    <col min="5" max="5" width="12.421875" style="81" customWidth="1"/>
    <col min="6" max="6" width="12.140625" style="81" customWidth="1"/>
    <col min="7" max="8" width="11.8515625" style="81" customWidth="1"/>
    <col min="9" max="16384" width="9.140625" style="57" customWidth="1"/>
  </cols>
  <sheetData>
    <row r="1" spans="1:8" ht="15.75" customHeight="1" thickBot="1">
      <c r="A1" s="143" t="s">
        <v>3</v>
      </c>
      <c r="B1" s="108"/>
      <c r="C1" s="108"/>
      <c r="D1" s="108"/>
      <c r="E1" s="144"/>
      <c r="F1" s="101"/>
      <c r="G1" s="101"/>
      <c r="H1" s="842" t="s">
        <v>4</v>
      </c>
    </row>
    <row r="2" spans="1:8" ht="27" customHeight="1" thickTop="1">
      <c r="A2" s="903" t="s">
        <v>599</v>
      </c>
      <c r="B2" s="1124"/>
      <c r="C2" s="1124"/>
      <c r="D2" s="1124"/>
      <c r="E2" s="1124"/>
      <c r="F2" s="1124"/>
      <c r="G2" s="1124"/>
      <c r="H2" s="1125"/>
    </row>
    <row r="3" spans="1:17" ht="39.75" customHeight="1" thickBot="1">
      <c r="A3" s="1149" t="s">
        <v>597</v>
      </c>
      <c r="B3" s="1143"/>
      <c r="C3" s="1143"/>
      <c r="D3" s="1143"/>
      <c r="E3" s="1143"/>
      <c r="F3" s="1143"/>
      <c r="G3" s="1143"/>
      <c r="H3" s="1144"/>
      <c r="I3" s="330"/>
      <c r="J3" s="330"/>
      <c r="K3" s="330"/>
      <c r="L3" s="330"/>
      <c r="M3" s="330"/>
      <c r="N3" s="330"/>
      <c r="O3" s="330"/>
      <c r="P3" s="330"/>
      <c r="Q3" s="330"/>
    </row>
    <row r="4" spans="1:8" ht="36" customHeight="1">
      <c r="A4" s="1150" t="s">
        <v>147</v>
      </c>
      <c r="B4" s="1152" t="s">
        <v>148</v>
      </c>
      <c r="C4" s="1146" t="s">
        <v>28</v>
      </c>
      <c r="D4" s="1147"/>
      <c r="E4" s="1146" t="s">
        <v>170</v>
      </c>
      <c r="F4" s="1147"/>
      <c r="G4" s="1146" t="s">
        <v>171</v>
      </c>
      <c r="H4" s="1148"/>
    </row>
    <row r="5" spans="1:8" ht="34.5" customHeight="1" thickBot="1">
      <c r="A5" s="1151"/>
      <c r="B5" s="1153"/>
      <c r="C5" s="665" t="s">
        <v>149</v>
      </c>
      <c r="D5" s="666" t="s">
        <v>150</v>
      </c>
      <c r="E5" s="665" t="s">
        <v>149</v>
      </c>
      <c r="F5" s="666" t="s">
        <v>150</v>
      </c>
      <c r="G5" s="665" t="s">
        <v>149</v>
      </c>
      <c r="H5" s="667" t="s">
        <v>150</v>
      </c>
    </row>
    <row r="6" spans="1:8" ht="17.25" customHeight="1">
      <c r="A6" s="753" t="s">
        <v>53</v>
      </c>
      <c r="B6" s="754" t="s">
        <v>243</v>
      </c>
      <c r="C6" s="568">
        <v>229</v>
      </c>
      <c r="D6" s="569">
        <v>1282</v>
      </c>
      <c r="E6" s="568">
        <v>307</v>
      </c>
      <c r="F6" s="569">
        <v>1813</v>
      </c>
      <c r="G6" s="568">
        <v>926</v>
      </c>
      <c r="H6" s="574">
        <v>4961</v>
      </c>
    </row>
    <row r="7" spans="1:8" ht="17.25" customHeight="1">
      <c r="A7" s="333" t="s">
        <v>55</v>
      </c>
      <c r="B7" s="564" t="s">
        <v>244</v>
      </c>
      <c r="C7" s="570">
        <v>32</v>
      </c>
      <c r="D7" s="571">
        <v>217</v>
      </c>
      <c r="E7" s="570">
        <v>105</v>
      </c>
      <c r="F7" s="571">
        <v>1036</v>
      </c>
      <c r="G7" s="570">
        <v>105</v>
      </c>
      <c r="H7" s="575">
        <v>1181</v>
      </c>
    </row>
    <row r="8" spans="1:8" ht="17.25" customHeight="1">
      <c r="A8" s="333" t="s">
        <v>57</v>
      </c>
      <c r="B8" s="564" t="s">
        <v>245</v>
      </c>
      <c r="C8" s="570">
        <v>20</v>
      </c>
      <c r="D8" s="571">
        <v>202</v>
      </c>
      <c r="E8" s="570">
        <v>20</v>
      </c>
      <c r="F8" s="571">
        <v>145</v>
      </c>
      <c r="G8" s="570">
        <v>8</v>
      </c>
      <c r="H8" s="575">
        <v>13</v>
      </c>
    </row>
    <row r="9" spans="1:8" ht="17.25" customHeight="1">
      <c r="A9" s="335" t="s">
        <v>61</v>
      </c>
      <c r="B9" s="564" t="s">
        <v>246</v>
      </c>
      <c r="C9" s="570">
        <v>0</v>
      </c>
      <c r="D9" s="571">
        <v>0</v>
      </c>
      <c r="E9" s="570">
        <v>13</v>
      </c>
      <c r="F9" s="571">
        <v>128</v>
      </c>
      <c r="G9" s="570">
        <v>6</v>
      </c>
      <c r="H9" s="575">
        <v>112</v>
      </c>
    </row>
    <row r="10" spans="1:8" ht="17.25" customHeight="1">
      <c r="A10" s="335" t="s">
        <v>63</v>
      </c>
      <c r="B10" s="564" t="s">
        <v>247</v>
      </c>
      <c r="C10" s="570">
        <v>1</v>
      </c>
      <c r="D10" s="571">
        <v>11</v>
      </c>
      <c r="E10" s="570">
        <v>0</v>
      </c>
      <c r="F10" s="571">
        <v>0</v>
      </c>
      <c r="G10" s="570">
        <v>0</v>
      </c>
      <c r="H10" s="575">
        <v>0</v>
      </c>
    </row>
    <row r="11" spans="1:8" ht="17.25" customHeight="1">
      <c r="A11" s="335" t="s">
        <v>65</v>
      </c>
      <c r="B11" s="564" t="s">
        <v>248</v>
      </c>
      <c r="C11" s="570">
        <v>66</v>
      </c>
      <c r="D11" s="571">
        <v>3301</v>
      </c>
      <c r="E11" s="570">
        <v>30</v>
      </c>
      <c r="F11" s="571">
        <v>562</v>
      </c>
      <c r="G11" s="570">
        <v>12</v>
      </c>
      <c r="H11" s="575">
        <v>204</v>
      </c>
    </row>
    <row r="12" spans="1:8" ht="17.25" customHeight="1">
      <c r="A12" s="335" t="s">
        <v>67</v>
      </c>
      <c r="B12" s="564" t="s">
        <v>249</v>
      </c>
      <c r="C12" s="570">
        <v>111</v>
      </c>
      <c r="D12" s="571">
        <v>964</v>
      </c>
      <c r="E12" s="570">
        <v>130</v>
      </c>
      <c r="F12" s="571">
        <v>1774</v>
      </c>
      <c r="G12" s="570">
        <v>186</v>
      </c>
      <c r="H12" s="575">
        <v>1755</v>
      </c>
    </row>
    <row r="13" spans="1:8" ht="17.25" customHeight="1">
      <c r="A13" s="335" t="s">
        <v>69</v>
      </c>
      <c r="B13" s="564" t="s">
        <v>250</v>
      </c>
      <c r="C13" s="570">
        <v>14</v>
      </c>
      <c r="D13" s="571">
        <v>145</v>
      </c>
      <c r="E13" s="570">
        <v>6</v>
      </c>
      <c r="F13" s="571">
        <v>11</v>
      </c>
      <c r="G13" s="570">
        <v>9</v>
      </c>
      <c r="H13" s="575">
        <v>50</v>
      </c>
    </row>
    <row r="14" spans="1:8" ht="17.25" customHeight="1">
      <c r="A14" s="335">
        <v>10</v>
      </c>
      <c r="B14" s="564" t="s">
        <v>251</v>
      </c>
      <c r="C14" s="570">
        <v>773</v>
      </c>
      <c r="D14" s="571">
        <v>7736</v>
      </c>
      <c r="E14" s="570">
        <v>716</v>
      </c>
      <c r="F14" s="571">
        <v>5463</v>
      </c>
      <c r="G14" s="570">
        <v>1366</v>
      </c>
      <c r="H14" s="575">
        <v>21565</v>
      </c>
    </row>
    <row r="15" spans="1:8" ht="17.25" customHeight="1">
      <c r="A15" s="335">
        <v>11</v>
      </c>
      <c r="B15" s="564" t="s">
        <v>252</v>
      </c>
      <c r="C15" s="570">
        <v>7</v>
      </c>
      <c r="D15" s="571">
        <v>79</v>
      </c>
      <c r="E15" s="570">
        <v>27</v>
      </c>
      <c r="F15" s="571">
        <v>273</v>
      </c>
      <c r="G15" s="570">
        <v>6</v>
      </c>
      <c r="H15" s="575">
        <v>151</v>
      </c>
    </row>
    <row r="16" spans="1:8" ht="17.25" customHeight="1">
      <c r="A16" s="335">
        <v>12</v>
      </c>
      <c r="B16" s="564" t="s">
        <v>253</v>
      </c>
      <c r="C16" s="570">
        <v>0</v>
      </c>
      <c r="D16" s="571">
        <v>0</v>
      </c>
      <c r="E16" s="570">
        <v>0</v>
      </c>
      <c r="F16" s="571">
        <v>0</v>
      </c>
      <c r="G16" s="570">
        <v>0</v>
      </c>
      <c r="H16" s="575">
        <v>0</v>
      </c>
    </row>
    <row r="17" spans="1:8" ht="17.25" customHeight="1">
      <c r="A17" s="335">
        <v>13</v>
      </c>
      <c r="B17" s="564" t="s">
        <v>254</v>
      </c>
      <c r="C17" s="570">
        <v>268</v>
      </c>
      <c r="D17" s="571">
        <v>9552</v>
      </c>
      <c r="E17" s="570">
        <v>1804</v>
      </c>
      <c r="F17" s="571">
        <v>39939</v>
      </c>
      <c r="G17" s="570">
        <v>169</v>
      </c>
      <c r="H17" s="575">
        <v>1978</v>
      </c>
    </row>
    <row r="18" spans="1:8" ht="17.25" customHeight="1">
      <c r="A18" s="335">
        <v>14</v>
      </c>
      <c r="B18" s="565" t="s">
        <v>255</v>
      </c>
      <c r="C18" s="570">
        <v>124</v>
      </c>
      <c r="D18" s="571">
        <v>823</v>
      </c>
      <c r="E18" s="570">
        <v>429</v>
      </c>
      <c r="F18" s="571">
        <v>10643</v>
      </c>
      <c r="G18" s="570">
        <v>266</v>
      </c>
      <c r="H18" s="575">
        <v>2964</v>
      </c>
    </row>
    <row r="19" spans="1:8" ht="17.25" customHeight="1">
      <c r="A19" s="335">
        <v>15</v>
      </c>
      <c r="B19" s="564" t="s">
        <v>256</v>
      </c>
      <c r="C19" s="570">
        <v>47</v>
      </c>
      <c r="D19" s="571">
        <v>288</v>
      </c>
      <c r="E19" s="570">
        <v>43</v>
      </c>
      <c r="F19" s="571">
        <v>401</v>
      </c>
      <c r="G19" s="570">
        <v>355</v>
      </c>
      <c r="H19" s="575">
        <v>2145</v>
      </c>
    </row>
    <row r="20" spans="1:8" ht="17.25" customHeight="1">
      <c r="A20" s="335">
        <v>16</v>
      </c>
      <c r="B20" s="564" t="s">
        <v>257</v>
      </c>
      <c r="C20" s="570">
        <v>172</v>
      </c>
      <c r="D20" s="571">
        <v>1367</v>
      </c>
      <c r="E20" s="570">
        <v>235</v>
      </c>
      <c r="F20" s="571">
        <v>1168</v>
      </c>
      <c r="G20" s="570">
        <v>306</v>
      </c>
      <c r="H20" s="575">
        <v>1302</v>
      </c>
    </row>
    <row r="21" spans="1:8" ht="17.25" customHeight="1">
      <c r="A21" s="335">
        <v>17</v>
      </c>
      <c r="B21" s="564" t="s">
        <v>258</v>
      </c>
      <c r="C21" s="570">
        <v>69</v>
      </c>
      <c r="D21" s="571">
        <v>1451</v>
      </c>
      <c r="E21" s="570">
        <v>53</v>
      </c>
      <c r="F21" s="571">
        <v>1392</v>
      </c>
      <c r="G21" s="570">
        <v>78</v>
      </c>
      <c r="H21" s="575">
        <v>1016</v>
      </c>
    </row>
    <row r="22" spans="1:8" ht="17.25" customHeight="1">
      <c r="A22" s="335">
        <v>18</v>
      </c>
      <c r="B22" s="565" t="s">
        <v>259</v>
      </c>
      <c r="C22" s="570">
        <v>92</v>
      </c>
      <c r="D22" s="571">
        <v>361</v>
      </c>
      <c r="E22" s="570">
        <v>85</v>
      </c>
      <c r="F22" s="571">
        <v>525</v>
      </c>
      <c r="G22" s="570">
        <v>157</v>
      </c>
      <c r="H22" s="575">
        <v>1191</v>
      </c>
    </row>
    <row r="23" spans="1:8" ht="17.25" customHeight="1">
      <c r="A23" s="335">
        <v>19</v>
      </c>
      <c r="B23" s="564" t="s">
        <v>260</v>
      </c>
      <c r="C23" s="570">
        <v>4</v>
      </c>
      <c r="D23" s="571">
        <v>21</v>
      </c>
      <c r="E23" s="570">
        <v>8</v>
      </c>
      <c r="F23" s="571">
        <v>119</v>
      </c>
      <c r="G23" s="570">
        <v>8</v>
      </c>
      <c r="H23" s="575">
        <v>28</v>
      </c>
    </row>
    <row r="24" spans="1:8" ht="17.25" customHeight="1">
      <c r="A24" s="335">
        <v>20</v>
      </c>
      <c r="B24" s="564" t="s">
        <v>261</v>
      </c>
      <c r="C24" s="570">
        <v>92</v>
      </c>
      <c r="D24" s="571">
        <v>733</v>
      </c>
      <c r="E24" s="570">
        <v>96</v>
      </c>
      <c r="F24" s="571">
        <v>1233</v>
      </c>
      <c r="G24" s="570">
        <v>198</v>
      </c>
      <c r="H24" s="575">
        <v>2487</v>
      </c>
    </row>
    <row r="25" spans="1:8" ht="17.25" customHeight="1">
      <c r="A25" s="335">
        <v>21</v>
      </c>
      <c r="B25" s="564" t="s">
        <v>262</v>
      </c>
      <c r="C25" s="570">
        <v>11</v>
      </c>
      <c r="D25" s="571">
        <v>37</v>
      </c>
      <c r="E25" s="570">
        <v>11</v>
      </c>
      <c r="F25" s="571">
        <v>140</v>
      </c>
      <c r="G25" s="570">
        <v>18</v>
      </c>
      <c r="H25" s="575">
        <v>1012</v>
      </c>
    </row>
    <row r="26" spans="1:8" ht="17.25" customHeight="1">
      <c r="A26" s="335">
        <v>22</v>
      </c>
      <c r="B26" s="565" t="s">
        <v>263</v>
      </c>
      <c r="C26" s="570">
        <v>271</v>
      </c>
      <c r="D26" s="571">
        <v>3705</v>
      </c>
      <c r="E26" s="570">
        <v>167</v>
      </c>
      <c r="F26" s="571">
        <v>1777</v>
      </c>
      <c r="G26" s="570">
        <v>569</v>
      </c>
      <c r="H26" s="575">
        <v>6903</v>
      </c>
    </row>
    <row r="27" spans="1:8" ht="17.25" customHeight="1">
      <c r="A27" s="335">
        <v>23</v>
      </c>
      <c r="B27" s="565" t="s">
        <v>264</v>
      </c>
      <c r="C27" s="570">
        <v>287</v>
      </c>
      <c r="D27" s="571">
        <v>5059</v>
      </c>
      <c r="E27" s="570">
        <v>393</v>
      </c>
      <c r="F27" s="571">
        <v>9367</v>
      </c>
      <c r="G27" s="570">
        <v>400</v>
      </c>
      <c r="H27" s="575">
        <v>3850</v>
      </c>
    </row>
    <row r="28" spans="1:8" ht="17.25" customHeight="1">
      <c r="A28" s="335">
        <v>24</v>
      </c>
      <c r="B28" s="565" t="s">
        <v>265</v>
      </c>
      <c r="C28" s="570">
        <v>134</v>
      </c>
      <c r="D28" s="571">
        <v>3266</v>
      </c>
      <c r="E28" s="570">
        <v>129</v>
      </c>
      <c r="F28" s="571">
        <v>2155</v>
      </c>
      <c r="G28" s="570">
        <v>437</v>
      </c>
      <c r="H28" s="575">
        <v>10474</v>
      </c>
    </row>
    <row r="29" spans="1:8" ht="17.25" customHeight="1">
      <c r="A29" s="335">
        <v>25</v>
      </c>
      <c r="B29" s="564" t="s">
        <v>266</v>
      </c>
      <c r="C29" s="570">
        <v>1051</v>
      </c>
      <c r="D29" s="571">
        <v>14945</v>
      </c>
      <c r="E29" s="570">
        <v>568</v>
      </c>
      <c r="F29" s="571">
        <v>4500</v>
      </c>
      <c r="G29" s="570">
        <v>2141</v>
      </c>
      <c r="H29" s="575">
        <v>19353</v>
      </c>
    </row>
    <row r="30" spans="1:8" ht="17.25" customHeight="1">
      <c r="A30" s="335">
        <v>26</v>
      </c>
      <c r="B30" s="564" t="s">
        <v>267</v>
      </c>
      <c r="C30" s="570">
        <v>51</v>
      </c>
      <c r="D30" s="571">
        <v>694</v>
      </c>
      <c r="E30" s="570">
        <v>29</v>
      </c>
      <c r="F30" s="571">
        <v>200</v>
      </c>
      <c r="G30" s="570">
        <v>68</v>
      </c>
      <c r="H30" s="575">
        <v>507</v>
      </c>
    </row>
    <row r="31" spans="1:8" ht="17.25" customHeight="1">
      <c r="A31" s="335">
        <v>27</v>
      </c>
      <c r="B31" s="564" t="s">
        <v>268</v>
      </c>
      <c r="C31" s="570">
        <v>235</v>
      </c>
      <c r="D31" s="571">
        <v>7491</v>
      </c>
      <c r="E31" s="570">
        <v>100</v>
      </c>
      <c r="F31" s="571">
        <v>2181</v>
      </c>
      <c r="G31" s="570">
        <v>255</v>
      </c>
      <c r="H31" s="575">
        <v>2233</v>
      </c>
    </row>
    <row r="32" spans="1:8" ht="17.25" customHeight="1">
      <c r="A32" s="335">
        <v>28</v>
      </c>
      <c r="B32" s="565" t="s">
        <v>269</v>
      </c>
      <c r="C32" s="570">
        <v>249</v>
      </c>
      <c r="D32" s="571">
        <v>3603</v>
      </c>
      <c r="E32" s="570">
        <v>219</v>
      </c>
      <c r="F32" s="571">
        <v>2088</v>
      </c>
      <c r="G32" s="570">
        <v>1494</v>
      </c>
      <c r="H32" s="575">
        <v>20635</v>
      </c>
    </row>
    <row r="33" spans="1:8" ht="17.25" customHeight="1">
      <c r="A33" s="335">
        <v>29</v>
      </c>
      <c r="B33" s="564" t="s">
        <v>270</v>
      </c>
      <c r="C33" s="570">
        <v>37</v>
      </c>
      <c r="D33" s="571">
        <v>350</v>
      </c>
      <c r="E33" s="570">
        <v>33</v>
      </c>
      <c r="F33" s="571">
        <v>171</v>
      </c>
      <c r="G33" s="570">
        <v>659</v>
      </c>
      <c r="H33" s="575">
        <v>14678</v>
      </c>
    </row>
    <row r="34" spans="1:8" ht="17.25" customHeight="1">
      <c r="A34" s="335">
        <v>30</v>
      </c>
      <c r="B34" s="564" t="s">
        <v>271</v>
      </c>
      <c r="C34" s="570">
        <v>21</v>
      </c>
      <c r="D34" s="571">
        <v>917</v>
      </c>
      <c r="E34" s="570">
        <v>4</v>
      </c>
      <c r="F34" s="571">
        <v>49</v>
      </c>
      <c r="G34" s="570">
        <v>18</v>
      </c>
      <c r="H34" s="575">
        <v>193</v>
      </c>
    </row>
    <row r="35" spans="1:8" ht="17.25" customHeight="1">
      <c r="A35" s="335">
        <v>31</v>
      </c>
      <c r="B35" s="565" t="s">
        <v>272</v>
      </c>
      <c r="C35" s="570">
        <v>1710</v>
      </c>
      <c r="D35" s="571">
        <v>29404</v>
      </c>
      <c r="E35" s="570">
        <v>310</v>
      </c>
      <c r="F35" s="571">
        <v>1390</v>
      </c>
      <c r="G35" s="570">
        <v>560</v>
      </c>
      <c r="H35" s="575">
        <v>2645</v>
      </c>
    </row>
    <row r="36" spans="1:8" ht="17.25" customHeight="1">
      <c r="A36" s="335">
        <v>32</v>
      </c>
      <c r="B36" s="564" t="s">
        <v>273</v>
      </c>
      <c r="C36" s="570">
        <v>97</v>
      </c>
      <c r="D36" s="571">
        <v>1001</v>
      </c>
      <c r="E36" s="570">
        <v>57</v>
      </c>
      <c r="F36" s="571">
        <v>588</v>
      </c>
      <c r="G36" s="570">
        <v>136</v>
      </c>
      <c r="H36" s="575">
        <v>1180</v>
      </c>
    </row>
    <row r="37" spans="1:8" ht="17.25" customHeight="1">
      <c r="A37" s="335">
        <v>33</v>
      </c>
      <c r="B37" s="564" t="s">
        <v>274</v>
      </c>
      <c r="C37" s="570">
        <v>355</v>
      </c>
      <c r="D37" s="571">
        <v>3007</v>
      </c>
      <c r="E37" s="570">
        <v>356</v>
      </c>
      <c r="F37" s="571">
        <v>1583</v>
      </c>
      <c r="G37" s="570">
        <v>589</v>
      </c>
      <c r="H37" s="575">
        <v>2525</v>
      </c>
    </row>
    <row r="38" spans="1:8" ht="17.25" customHeight="1">
      <c r="A38" s="335">
        <v>35</v>
      </c>
      <c r="B38" s="564" t="s">
        <v>275</v>
      </c>
      <c r="C38" s="570">
        <v>161</v>
      </c>
      <c r="D38" s="571">
        <v>1856</v>
      </c>
      <c r="E38" s="570">
        <v>228</v>
      </c>
      <c r="F38" s="571">
        <v>1626</v>
      </c>
      <c r="G38" s="570">
        <v>212</v>
      </c>
      <c r="H38" s="575">
        <v>2598</v>
      </c>
    </row>
    <row r="39" spans="1:8" ht="17.25" customHeight="1">
      <c r="A39" s="335">
        <v>36</v>
      </c>
      <c r="B39" s="564" t="s">
        <v>276</v>
      </c>
      <c r="C39" s="570">
        <v>8</v>
      </c>
      <c r="D39" s="571">
        <v>243</v>
      </c>
      <c r="E39" s="570">
        <v>24</v>
      </c>
      <c r="F39" s="571">
        <v>129</v>
      </c>
      <c r="G39" s="570">
        <v>39</v>
      </c>
      <c r="H39" s="575">
        <v>1178</v>
      </c>
    </row>
    <row r="40" spans="1:8" ht="17.25" customHeight="1">
      <c r="A40" s="335">
        <v>37</v>
      </c>
      <c r="B40" s="564" t="s">
        <v>277</v>
      </c>
      <c r="C40" s="570">
        <v>4</v>
      </c>
      <c r="D40" s="571">
        <v>32</v>
      </c>
      <c r="E40" s="570">
        <v>7</v>
      </c>
      <c r="F40" s="571">
        <v>897</v>
      </c>
      <c r="G40" s="570">
        <v>8</v>
      </c>
      <c r="H40" s="575">
        <v>69</v>
      </c>
    </row>
    <row r="41" spans="1:8" ht="17.25" customHeight="1">
      <c r="A41" s="335">
        <v>38</v>
      </c>
      <c r="B41" s="564" t="s">
        <v>278</v>
      </c>
      <c r="C41" s="570">
        <v>90</v>
      </c>
      <c r="D41" s="571">
        <v>649</v>
      </c>
      <c r="E41" s="570">
        <v>72</v>
      </c>
      <c r="F41" s="571">
        <v>1192</v>
      </c>
      <c r="G41" s="570">
        <v>122</v>
      </c>
      <c r="H41" s="575">
        <v>1762</v>
      </c>
    </row>
    <row r="42" spans="1:8" ht="17.25" customHeight="1">
      <c r="A42" s="335">
        <v>39</v>
      </c>
      <c r="B42" s="564" t="s">
        <v>279</v>
      </c>
      <c r="C42" s="570">
        <v>1</v>
      </c>
      <c r="D42" s="571">
        <v>14</v>
      </c>
      <c r="E42" s="570">
        <v>1</v>
      </c>
      <c r="F42" s="571">
        <v>6</v>
      </c>
      <c r="G42" s="570">
        <v>3</v>
      </c>
      <c r="H42" s="575">
        <v>20</v>
      </c>
    </row>
    <row r="43" spans="1:8" ht="17.25" customHeight="1">
      <c r="A43" s="335">
        <v>41</v>
      </c>
      <c r="B43" s="564" t="s">
        <v>280</v>
      </c>
      <c r="C43" s="570">
        <v>2797</v>
      </c>
      <c r="D43" s="571">
        <v>17745</v>
      </c>
      <c r="E43" s="570">
        <v>2143</v>
      </c>
      <c r="F43" s="571">
        <v>11852</v>
      </c>
      <c r="G43" s="570">
        <v>4189</v>
      </c>
      <c r="H43" s="575">
        <v>25606</v>
      </c>
    </row>
    <row r="44" spans="1:8" ht="17.25" customHeight="1">
      <c r="A44" s="335">
        <v>42</v>
      </c>
      <c r="B44" s="564" t="s">
        <v>281</v>
      </c>
      <c r="C44" s="570">
        <v>216</v>
      </c>
      <c r="D44" s="571">
        <v>3289</v>
      </c>
      <c r="E44" s="570">
        <v>156</v>
      </c>
      <c r="F44" s="571">
        <v>3255</v>
      </c>
      <c r="G44" s="570">
        <v>434</v>
      </c>
      <c r="H44" s="575">
        <v>7027</v>
      </c>
    </row>
    <row r="45" spans="1:8" ht="17.25" customHeight="1">
      <c r="A45" s="335">
        <v>43</v>
      </c>
      <c r="B45" s="564" t="s">
        <v>282</v>
      </c>
      <c r="C45" s="570">
        <v>965</v>
      </c>
      <c r="D45" s="571">
        <v>4557</v>
      </c>
      <c r="E45" s="570">
        <v>841</v>
      </c>
      <c r="F45" s="571">
        <v>3440</v>
      </c>
      <c r="G45" s="570">
        <v>1446</v>
      </c>
      <c r="H45" s="575">
        <v>6045</v>
      </c>
    </row>
    <row r="46" spans="1:8" ht="17.25" customHeight="1">
      <c r="A46" s="335">
        <v>45</v>
      </c>
      <c r="B46" s="565" t="s">
        <v>283</v>
      </c>
      <c r="C46" s="570">
        <v>1428</v>
      </c>
      <c r="D46" s="571">
        <v>4110</v>
      </c>
      <c r="E46" s="570">
        <v>1208</v>
      </c>
      <c r="F46" s="571">
        <v>3757</v>
      </c>
      <c r="G46" s="570">
        <v>2539</v>
      </c>
      <c r="H46" s="575">
        <v>7834</v>
      </c>
    </row>
    <row r="47" spans="1:8" ht="17.25" customHeight="1">
      <c r="A47" s="335">
        <v>46</v>
      </c>
      <c r="B47" s="565" t="s">
        <v>284</v>
      </c>
      <c r="C47" s="570">
        <v>2635</v>
      </c>
      <c r="D47" s="571">
        <v>11270</v>
      </c>
      <c r="E47" s="570">
        <v>2119</v>
      </c>
      <c r="F47" s="571">
        <v>8743</v>
      </c>
      <c r="G47" s="570">
        <v>3939</v>
      </c>
      <c r="H47" s="575">
        <v>17322</v>
      </c>
    </row>
    <row r="48" spans="1:8" ht="17.25" customHeight="1">
      <c r="A48" s="335">
        <v>47</v>
      </c>
      <c r="B48" s="565" t="s">
        <v>285</v>
      </c>
      <c r="C48" s="570">
        <v>6444</v>
      </c>
      <c r="D48" s="571">
        <v>23711</v>
      </c>
      <c r="E48" s="570">
        <v>5450</v>
      </c>
      <c r="F48" s="571">
        <v>19179</v>
      </c>
      <c r="G48" s="570">
        <v>9054</v>
      </c>
      <c r="H48" s="575">
        <v>33586</v>
      </c>
    </row>
    <row r="49" spans="1:8" ht="17.25" customHeight="1">
      <c r="A49" s="335">
        <v>49</v>
      </c>
      <c r="B49" s="565" t="s">
        <v>286</v>
      </c>
      <c r="C49" s="570">
        <v>2702</v>
      </c>
      <c r="D49" s="571">
        <v>11433</v>
      </c>
      <c r="E49" s="570">
        <v>2230</v>
      </c>
      <c r="F49" s="571">
        <v>9504</v>
      </c>
      <c r="G49" s="570">
        <v>4475</v>
      </c>
      <c r="H49" s="575">
        <v>14937</v>
      </c>
    </row>
    <row r="50" spans="1:8" ht="17.25" customHeight="1">
      <c r="A50" s="335">
        <v>50</v>
      </c>
      <c r="B50" s="565" t="s">
        <v>287</v>
      </c>
      <c r="C50" s="570">
        <v>1</v>
      </c>
      <c r="D50" s="571">
        <v>1</v>
      </c>
      <c r="E50" s="570">
        <v>2</v>
      </c>
      <c r="F50" s="571">
        <v>5</v>
      </c>
      <c r="G50" s="570">
        <v>0</v>
      </c>
      <c r="H50" s="575">
        <v>0</v>
      </c>
    </row>
    <row r="51" spans="1:8" ht="17.25" customHeight="1">
      <c r="A51" s="335">
        <v>51</v>
      </c>
      <c r="B51" s="565" t="s">
        <v>288</v>
      </c>
      <c r="C51" s="570">
        <v>2</v>
      </c>
      <c r="D51" s="571">
        <v>41</v>
      </c>
      <c r="E51" s="570">
        <v>18</v>
      </c>
      <c r="F51" s="571">
        <v>229</v>
      </c>
      <c r="G51" s="570">
        <v>2</v>
      </c>
      <c r="H51" s="575">
        <v>3</v>
      </c>
    </row>
    <row r="52" spans="1:8" ht="17.25" customHeight="1">
      <c r="A52" s="335">
        <v>52</v>
      </c>
      <c r="B52" s="565" t="s">
        <v>289</v>
      </c>
      <c r="C52" s="570">
        <v>239</v>
      </c>
      <c r="D52" s="571">
        <v>2300</v>
      </c>
      <c r="E52" s="570">
        <v>284</v>
      </c>
      <c r="F52" s="571">
        <v>1512</v>
      </c>
      <c r="G52" s="570">
        <v>478</v>
      </c>
      <c r="H52" s="575">
        <v>4805</v>
      </c>
    </row>
    <row r="53" spans="1:8" ht="17.25" customHeight="1">
      <c r="A53" s="335">
        <v>53</v>
      </c>
      <c r="B53" s="565" t="s">
        <v>290</v>
      </c>
      <c r="C53" s="570">
        <v>133</v>
      </c>
      <c r="D53" s="571">
        <v>987</v>
      </c>
      <c r="E53" s="570">
        <v>94</v>
      </c>
      <c r="F53" s="571">
        <v>843</v>
      </c>
      <c r="G53" s="570">
        <v>131</v>
      </c>
      <c r="H53" s="575">
        <v>1400</v>
      </c>
    </row>
    <row r="54" spans="1:8" ht="17.25" customHeight="1">
      <c r="A54" s="335">
        <v>55</v>
      </c>
      <c r="B54" s="565" t="s">
        <v>291</v>
      </c>
      <c r="C54" s="570">
        <v>143</v>
      </c>
      <c r="D54" s="571">
        <v>2347</v>
      </c>
      <c r="E54" s="570">
        <v>276</v>
      </c>
      <c r="F54" s="571">
        <v>2798</v>
      </c>
      <c r="G54" s="570">
        <v>276</v>
      </c>
      <c r="H54" s="575">
        <v>3985</v>
      </c>
    </row>
    <row r="55" spans="1:8" ht="17.25" customHeight="1">
      <c r="A55" s="335">
        <v>56</v>
      </c>
      <c r="B55" s="565" t="s">
        <v>292</v>
      </c>
      <c r="C55" s="570">
        <v>1500</v>
      </c>
      <c r="D55" s="571">
        <v>8678</v>
      </c>
      <c r="E55" s="570">
        <v>1923</v>
      </c>
      <c r="F55" s="571">
        <v>8954</v>
      </c>
      <c r="G55" s="570">
        <v>2676</v>
      </c>
      <c r="H55" s="575">
        <v>11829</v>
      </c>
    </row>
    <row r="56" spans="1:8" ht="17.25" customHeight="1">
      <c r="A56" s="335">
        <v>58</v>
      </c>
      <c r="B56" s="565" t="s">
        <v>293</v>
      </c>
      <c r="C56" s="572">
        <v>29</v>
      </c>
      <c r="D56" s="573">
        <v>221</v>
      </c>
      <c r="E56" s="570">
        <v>26</v>
      </c>
      <c r="F56" s="571">
        <v>155</v>
      </c>
      <c r="G56" s="570">
        <v>54</v>
      </c>
      <c r="H56" s="575">
        <v>426</v>
      </c>
    </row>
    <row r="57" spans="1:8" ht="17.25" customHeight="1">
      <c r="A57" s="335">
        <v>59</v>
      </c>
      <c r="B57" s="565" t="s">
        <v>294</v>
      </c>
      <c r="C57" s="572">
        <v>8</v>
      </c>
      <c r="D57" s="573">
        <v>39</v>
      </c>
      <c r="E57" s="570">
        <v>11</v>
      </c>
      <c r="F57" s="571">
        <v>36</v>
      </c>
      <c r="G57" s="570">
        <v>13</v>
      </c>
      <c r="H57" s="575">
        <v>62</v>
      </c>
    </row>
    <row r="58" spans="1:8" ht="17.25" customHeight="1">
      <c r="A58" s="335">
        <v>60</v>
      </c>
      <c r="B58" s="565" t="s">
        <v>295</v>
      </c>
      <c r="C58" s="572">
        <v>18</v>
      </c>
      <c r="D58" s="573">
        <v>118</v>
      </c>
      <c r="E58" s="570">
        <v>8</v>
      </c>
      <c r="F58" s="571">
        <v>40</v>
      </c>
      <c r="G58" s="570">
        <v>18</v>
      </c>
      <c r="H58" s="575">
        <v>134</v>
      </c>
    </row>
    <row r="59" spans="1:8" ht="17.25" customHeight="1">
      <c r="A59" s="335">
        <v>61</v>
      </c>
      <c r="B59" s="565" t="s">
        <v>296</v>
      </c>
      <c r="C59" s="572">
        <v>41</v>
      </c>
      <c r="D59" s="573">
        <v>888</v>
      </c>
      <c r="E59" s="570">
        <v>57</v>
      </c>
      <c r="F59" s="571">
        <v>316</v>
      </c>
      <c r="G59" s="570">
        <v>46</v>
      </c>
      <c r="H59" s="575">
        <v>206</v>
      </c>
    </row>
    <row r="60" spans="1:8" ht="17.25" customHeight="1">
      <c r="A60" s="335">
        <v>62</v>
      </c>
      <c r="B60" s="565" t="s">
        <v>297</v>
      </c>
      <c r="C60" s="572">
        <v>176</v>
      </c>
      <c r="D60" s="573">
        <v>1059</v>
      </c>
      <c r="E60" s="570">
        <v>148</v>
      </c>
      <c r="F60" s="571">
        <v>884</v>
      </c>
      <c r="G60" s="570">
        <v>207</v>
      </c>
      <c r="H60" s="575">
        <v>1107</v>
      </c>
    </row>
    <row r="61" spans="1:8" ht="17.25" customHeight="1">
      <c r="A61" s="335">
        <v>63</v>
      </c>
      <c r="B61" s="565" t="s">
        <v>298</v>
      </c>
      <c r="C61" s="572">
        <v>23</v>
      </c>
      <c r="D61" s="573">
        <v>151</v>
      </c>
      <c r="E61" s="570">
        <v>19</v>
      </c>
      <c r="F61" s="571">
        <v>89</v>
      </c>
      <c r="G61" s="570">
        <v>27</v>
      </c>
      <c r="H61" s="575">
        <v>110</v>
      </c>
    </row>
    <row r="62" spans="1:8" ht="17.25" customHeight="1">
      <c r="A62" s="335">
        <v>64</v>
      </c>
      <c r="B62" s="565" t="s">
        <v>299</v>
      </c>
      <c r="C62" s="572">
        <v>107</v>
      </c>
      <c r="D62" s="573">
        <v>1046</v>
      </c>
      <c r="E62" s="570">
        <v>108</v>
      </c>
      <c r="F62" s="571">
        <v>612</v>
      </c>
      <c r="G62" s="570">
        <v>191</v>
      </c>
      <c r="H62" s="575">
        <v>1516</v>
      </c>
    </row>
    <row r="63" spans="1:8" ht="17.25" customHeight="1">
      <c r="A63" s="335">
        <v>65</v>
      </c>
      <c r="B63" s="565" t="s">
        <v>300</v>
      </c>
      <c r="C63" s="572">
        <v>91</v>
      </c>
      <c r="D63" s="573">
        <v>415</v>
      </c>
      <c r="E63" s="570">
        <v>30</v>
      </c>
      <c r="F63" s="571">
        <v>91</v>
      </c>
      <c r="G63" s="570">
        <v>84</v>
      </c>
      <c r="H63" s="575">
        <v>299</v>
      </c>
    </row>
    <row r="64" spans="1:8" ht="17.25" customHeight="1">
      <c r="A64" s="335">
        <v>66</v>
      </c>
      <c r="B64" s="565" t="s">
        <v>301</v>
      </c>
      <c r="C64" s="572">
        <v>185</v>
      </c>
      <c r="D64" s="573">
        <v>728</v>
      </c>
      <c r="E64" s="570">
        <v>250</v>
      </c>
      <c r="F64" s="571">
        <v>779</v>
      </c>
      <c r="G64" s="570">
        <v>252</v>
      </c>
      <c r="H64" s="575">
        <v>684</v>
      </c>
    </row>
    <row r="65" spans="1:8" ht="17.25" customHeight="1">
      <c r="A65" s="335">
        <v>68</v>
      </c>
      <c r="B65" s="565" t="s">
        <v>302</v>
      </c>
      <c r="C65" s="572">
        <v>5049</v>
      </c>
      <c r="D65" s="573">
        <v>6216</v>
      </c>
      <c r="E65" s="570">
        <v>551</v>
      </c>
      <c r="F65" s="571">
        <v>1067</v>
      </c>
      <c r="G65" s="570">
        <v>2230</v>
      </c>
      <c r="H65" s="575">
        <v>3836</v>
      </c>
    </row>
    <row r="66" spans="1:8" ht="17.25" customHeight="1">
      <c r="A66" s="335">
        <v>69</v>
      </c>
      <c r="B66" s="565" t="s">
        <v>303</v>
      </c>
      <c r="C66" s="572">
        <v>1014</v>
      </c>
      <c r="D66" s="573">
        <v>2761</v>
      </c>
      <c r="E66" s="570">
        <v>807</v>
      </c>
      <c r="F66" s="571">
        <v>2101</v>
      </c>
      <c r="G66" s="570">
        <v>1478</v>
      </c>
      <c r="H66" s="575">
        <v>3918</v>
      </c>
    </row>
    <row r="67" spans="1:8" ht="17.25" customHeight="1">
      <c r="A67" s="335">
        <v>70</v>
      </c>
      <c r="B67" s="565" t="s">
        <v>304</v>
      </c>
      <c r="C67" s="572">
        <v>222</v>
      </c>
      <c r="D67" s="573">
        <v>1793</v>
      </c>
      <c r="E67" s="570">
        <v>182</v>
      </c>
      <c r="F67" s="571">
        <v>1481</v>
      </c>
      <c r="G67" s="570">
        <v>253</v>
      </c>
      <c r="H67" s="575">
        <v>2347</v>
      </c>
    </row>
    <row r="68" spans="1:8" ht="17.25" customHeight="1">
      <c r="A68" s="335">
        <v>71</v>
      </c>
      <c r="B68" s="565" t="s">
        <v>305</v>
      </c>
      <c r="C68" s="572">
        <v>453</v>
      </c>
      <c r="D68" s="573">
        <v>3142</v>
      </c>
      <c r="E68" s="570">
        <v>410</v>
      </c>
      <c r="F68" s="571">
        <v>2236</v>
      </c>
      <c r="G68" s="570">
        <v>662</v>
      </c>
      <c r="H68" s="575">
        <v>3964</v>
      </c>
    </row>
    <row r="69" spans="1:8" ht="17.25" customHeight="1">
      <c r="A69" s="335">
        <v>72</v>
      </c>
      <c r="B69" s="565" t="s">
        <v>306</v>
      </c>
      <c r="C69" s="572">
        <v>26</v>
      </c>
      <c r="D69" s="573">
        <v>109</v>
      </c>
      <c r="E69" s="570">
        <v>15</v>
      </c>
      <c r="F69" s="571">
        <v>80</v>
      </c>
      <c r="G69" s="570">
        <v>33</v>
      </c>
      <c r="H69" s="575">
        <v>143</v>
      </c>
    </row>
    <row r="70" spans="1:8" ht="17.25" customHeight="1">
      <c r="A70" s="335">
        <v>73</v>
      </c>
      <c r="B70" s="565" t="s">
        <v>307</v>
      </c>
      <c r="C70" s="572">
        <v>104</v>
      </c>
      <c r="D70" s="573">
        <v>525</v>
      </c>
      <c r="E70" s="570">
        <v>43</v>
      </c>
      <c r="F70" s="571">
        <v>194</v>
      </c>
      <c r="G70" s="570">
        <v>133</v>
      </c>
      <c r="H70" s="575">
        <v>672</v>
      </c>
    </row>
    <row r="71" spans="1:8" ht="17.25" customHeight="1">
      <c r="A71" s="335">
        <v>74</v>
      </c>
      <c r="B71" s="565" t="s">
        <v>308</v>
      </c>
      <c r="C71" s="572">
        <v>127</v>
      </c>
      <c r="D71" s="573">
        <v>544</v>
      </c>
      <c r="E71" s="570">
        <v>118</v>
      </c>
      <c r="F71" s="571">
        <v>539</v>
      </c>
      <c r="G71" s="570">
        <v>167</v>
      </c>
      <c r="H71" s="575">
        <v>795</v>
      </c>
    </row>
    <row r="72" spans="1:8" ht="17.25" customHeight="1">
      <c r="A72" s="335">
        <v>75</v>
      </c>
      <c r="B72" s="565" t="s">
        <v>309</v>
      </c>
      <c r="C72" s="572">
        <v>56</v>
      </c>
      <c r="D72" s="573">
        <v>124</v>
      </c>
      <c r="E72" s="570">
        <v>69</v>
      </c>
      <c r="F72" s="571">
        <v>126</v>
      </c>
      <c r="G72" s="570">
        <v>150</v>
      </c>
      <c r="H72" s="575">
        <v>377</v>
      </c>
    </row>
    <row r="73" spans="1:8" ht="17.25" customHeight="1">
      <c r="A73" s="335">
        <v>77</v>
      </c>
      <c r="B73" s="565" t="s">
        <v>310</v>
      </c>
      <c r="C73" s="572">
        <v>125</v>
      </c>
      <c r="D73" s="573">
        <v>349</v>
      </c>
      <c r="E73" s="570">
        <v>73</v>
      </c>
      <c r="F73" s="571">
        <v>269</v>
      </c>
      <c r="G73" s="570">
        <v>118</v>
      </c>
      <c r="H73" s="575">
        <v>730</v>
      </c>
    </row>
    <row r="74" spans="1:8" ht="17.25" customHeight="1">
      <c r="A74" s="335">
        <v>78</v>
      </c>
      <c r="B74" s="565" t="s">
        <v>311</v>
      </c>
      <c r="C74" s="572">
        <v>25</v>
      </c>
      <c r="D74" s="573">
        <v>576</v>
      </c>
      <c r="E74" s="570">
        <v>31</v>
      </c>
      <c r="F74" s="571">
        <v>971</v>
      </c>
      <c r="G74" s="570">
        <v>41</v>
      </c>
      <c r="H74" s="575">
        <v>850</v>
      </c>
    </row>
    <row r="75" spans="1:8" ht="17.25" customHeight="1">
      <c r="A75" s="335">
        <v>79</v>
      </c>
      <c r="B75" s="565" t="s">
        <v>312</v>
      </c>
      <c r="C75" s="572">
        <v>73</v>
      </c>
      <c r="D75" s="573">
        <v>414</v>
      </c>
      <c r="E75" s="570">
        <v>56</v>
      </c>
      <c r="F75" s="571">
        <v>262</v>
      </c>
      <c r="G75" s="570">
        <v>82</v>
      </c>
      <c r="H75" s="575">
        <v>281</v>
      </c>
    </row>
    <row r="76" spans="1:8" ht="17.25" customHeight="1">
      <c r="A76" s="335">
        <v>80</v>
      </c>
      <c r="B76" s="565" t="s">
        <v>313</v>
      </c>
      <c r="C76" s="572">
        <v>213</v>
      </c>
      <c r="D76" s="573">
        <v>2376</v>
      </c>
      <c r="E76" s="570">
        <v>178</v>
      </c>
      <c r="F76" s="571">
        <v>2692</v>
      </c>
      <c r="G76" s="570">
        <v>566</v>
      </c>
      <c r="H76" s="575">
        <v>4624</v>
      </c>
    </row>
    <row r="77" spans="1:8" ht="17.25" customHeight="1">
      <c r="A77" s="335">
        <v>81</v>
      </c>
      <c r="B77" s="565" t="s">
        <v>314</v>
      </c>
      <c r="C77" s="572">
        <v>431</v>
      </c>
      <c r="D77" s="573">
        <v>6719</v>
      </c>
      <c r="E77" s="570">
        <v>354</v>
      </c>
      <c r="F77" s="571">
        <v>4780</v>
      </c>
      <c r="G77" s="570">
        <v>594</v>
      </c>
      <c r="H77" s="575">
        <v>13172</v>
      </c>
    </row>
    <row r="78" spans="1:8" ht="17.25" customHeight="1">
      <c r="A78" s="335">
        <v>82</v>
      </c>
      <c r="B78" s="565" t="s">
        <v>315</v>
      </c>
      <c r="C78" s="572">
        <v>521</v>
      </c>
      <c r="D78" s="573">
        <v>3887</v>
      </c>
      <c r="E78" s="570">
        <v>267</v>
      </c>
      <c r="F78" s="571">
        <v>2436</v>
      </c>
      <c r="G78" s="570">
        <v>641</v>
      </c>
      <c r="H78" s="575">
        <v>5179</v>
      </c>
    </row>
    <row r="79" spans="1:8" ht="17.25" customHeight="1">
      <c r="A79" s="335">
        <v>84</v>
      </c>
      <c r="B79" s="565" t="s">
        <v>316</v>
      </c>
      <c r="C79" s="572">
        <v>67</v>
      </c>
      <c r="D79" s="573">
        <v>6876</v>
      </c>
      <c r="E79" s="570">
        <v>118</v>
      </c>
      <c r="F79" s="571">
        <v>3667</v>
      </c>
      <c r="G79" s="570">
        <v>130</v>
      </c>
      <c r="H79" s="575">
        <v>6868</v>
      </c>
    </row>
    <row r="80" spans="1:8" ht="17.25" customHeight="1">
      <c r="A80" s="335">
        <v>85</v>
      </c>
      <c r="B80" s="565" t="s">
        <v>317</v>
      </c>
      <c r="C80" s="572">
        <v>603</v>
      </c>
      <c r="D80" s="573">
        <v>9134</v>
      </c>
      <c r="E80" s="570">
        <v>486</v>
      </c>
      <c r="F80" s="571">
        <v>6785</v>
      </c>
      <c r="G80" s="570">
        <v>986</v>
      </c>
      <c r="H80" s="575">
        <v>16640</v>
      </c>
    </row>
    <row r="81" spans="1:8" ht="17.25" customHeight="1">
      <c r="A81" s="335">
        <v>86</v>
      </c>
      <c r="B81" s="565" t="s">
        <v>318</v>
      </c>
      <c r="C81" s="572">
        <v>554</v>
      </c>
      <c r="D81" s="573">
        <v>13207</v>
      </c>
      <c r="E81" s="570">
        <v>481</v>
      </c>
      <c r="F81" s="571">
        <v>9974</v>
      </c>
      <c r="G81" s="570">
        <v>824</v>
      </c>
      <c r="H81" s="575">
        <v>24124</v>
      </c>
    </row>
    <row r="82" spans="1:8" ht="17.25" customHeight="1">
      <c r="A82" s="335">
        <v>87</v>
      </c>
      <c r="B82" s="565" t="s">
        <v>319</v>
      </c>
      <c r="C82" s="572">
        <v>23</v>
      </c>
      <c r="D82" s="573">
        <v>609</v>
      </c>
      <c r="E82" s="570">
        <v>37</v>
      </c>
      <c r="F82" s="571">
        <v>731</v>
      </c>
      <c r="G82" s="570">
        <v>52</v>
      </c>
      <c r="H82" s="575">
        <v>1251</v>
      </c>
    </row>
    <row r="83" spans="1:8" ht="17.25" customHeight="1">
      <c r="A83" s="335">
        <v>88</v>
      </c>
      <c r="B83" s="565" t="s">
        <v>320</v>
      </c>
      <c r="C83" s="572">
        <v>115</v>
      </c>
      <c r="D83" s="573">
        <v>1418</v>
      </c>
      <c r="E83" s="570">
        <v>110</v>
      </c>
      <c r="F83" s="571">
        <v>891</v>
      </c>
      <c r="G83" s="570">
        <v>210</v>
      </c>
      <c r="H83" s="575">
        <v>2296</v>
      </c>
    </row>
    <row r="84" spans="1:8" ht="17.25" customHeight="1">
      <c r="A84" s="335">
        <v>90</v>
      </c>
      <c r="B84" s="565" t="s">
        <v>321</v>
      </c>
      <c r="C84" s="572">
        <v>3</v>
      </c>
      <c r="D84" s="573">
        <v>6</v>
      </c>
      <c r="E84" s="570">
        <v>8</v>
      </c>
      <c r="F84" s="571">
        <v>43</v>
      </c>
      <c r="G84" s="570">
        <v>11</v>
      </c>
      <c r="H84" s="575">
        <v>92</v>
      </c>
    </row>
    <row r="85" spans="1:8" ht="17.25" customHeight="1">
      <c r="A85" s="335">
        <v>91</v>
      </c>
      <c r="B85" s="565" t="s">
        <v>322</v>
      </c>
      <c r="C85" s="572">
        <v>14</v>
      </c>
      <c r="D85" s="573">
        <v>36</v>
      </c>
      <c r="E85" s="570">
        <v>20</v>
      </c>
      <c r="F85" s="571">
        <v>72</v>
      </c>
      <c r="G85" s="570">
        <v>39</v>
      </c>
      <c r="H85" s="575">
        <v>103</v>
      </c>
    </row>
    <row r="86" spans="1:8" ht="17.25" customHeight="1">
      <c r="A86" s="335">
        <v>92</v>
      </c>
      <c r="B86" s="565" t="s">
        <v>323</v>
      </c>
      <c r="C86" s="572">
        <v>20</v>
      </c>
      <c r="D86" s="573">
        <v>41</v>
      </c>
      <c r="E86" s="570">
        <v>23</v>
      </c>
      <c r="F86" s="571">
        <v>53</v>
      </c>
      <c r="G86" s="570">
        <v>30</v>
      </c>
      <c r="H86" s="575">
        <v>59</v>
      </c>
    </row>
    <row r="87" spans="1:8" ht="17.25" customHeight="1">
      <c r="A87" s="335">
        <v>93</v>
      </c>
      <c r="B87" s="565" t="s">
        <v>324</v>
      </c>
      <c r="C87" s="572">
        <v>145</v>
      </c>
      <c r="D87" s="573">
        <v>1004</v>
      </c>
      <c r="E87" s="570">
        <v>143</v>
      </c>
      <c r="F87" s="571">
        <v>614</v>
      </c>
      <c r="G87" s="570">
        <v>159</v>
      </c>
      <c r="H87" s="575">
        <v>1194</v>
      </c>
    </row>
    <row r="88" spans="1:8" ht="17.25" customHeight="1">
      <c r="A88" s="335">
        <v>94</v>
      </c>
      <c r="B88" s="565" t="s">
        <v>325</v>
      </c>
      <c r="C88" s="572">
        <v>170</v>
      </c>
      <c r="D88" s="573">
        <v>532</v>
      </c>
      <c r="E88" s="570">
        <v>231</v>
      </c>
      <c r="F88" s="571">
        <v>917</v>
      </c>
      <c r="G88" s="570">
        <v>361</v>
      </c>
      <c r="H88" s="575">
        <v>1413</v>
      </c>
    </row>
    <row r="89" spans="1:8" ht="17.25" customHeight="1">
      <c r="A89" s="335">
        <v>95</v>
      </c>
      <c r="B89" s="565" t="s">
        <v>326</v>
      </c>
      <c r="C89" s="572">
        <v>213</v>
      </c>
      <c r="D89" s="573">
        <v>1361</v>
      </c>
      <c r="E89" s="570">
        <v>235</v>
      </c>
      <c r="F89" s="571">
        <v>717</v>
      </c>
      <c r="G89" s="570">
        <v>297</v>
      </c>
      <c r="H89" s="575">
        <v>1037</v>
      </c>
    </row>
    <row r="90" spans="1:8" ht="17.25" customHeight="1">
      <c r="A90" s="335">
        <v>96</v>
      </c>
      <c r="B90" s="565" t="s">
        <v>327</v>
      </c>
      <c r="C90" s="572">
        <v>439</v>
      </c>
      <c r="D90" s="573">
        <v>1286</v>
      </c>
      <c r="E90" s="570">
        <v>513</v>
      </c>
      <c r="F90" s="571">
        <v>1624</v>
      </c>
      <c r="G90" s="570">
        <v>545</v>
      </c>
      <c r="H90" s="575">
        <v>2462</v>
      </c>
    </row>
    <row r="91" spans="1:8" ht="17.25" customHeight="1">
      <c r="A91" s="335">
        <v>97</v>
      </c>
      <c r="B91" s="565" t="s">
        <v>328</v>
      </c>
      <c r="C91" s="572">
        <v>163</v>
      </c>
      <c r="D91" s="573">
        <v>174</v>
      </c>
      <c r="E91" s="570">
        <v>522</v>
      </c>
      <c r="F91" s="571">
        <v>536</v>
      </c>
      <c r="G91" s="570">
        <v>131</v>
      </c>
      <c r="H91" s="575">
        <v>140</v>
      </c>
    </row>
    <row r="92" spans="1:8" ht="17.25" customHeight="1">
      <c r="A92" s="335">
        <v>98</v>
      </c>
      <c r="B92" s="565" t="s">
        <v>329</v>
      </c>
      <c r="C92" s="572">
        <v>1</v>
      </c>
      <c r="D92" s="573">
        <v>14</v>
      </c>
      <c r="E92" s="570">
        <v>0</v>
      </c>
      <c r="F92" s="571">
        <v>0</v>
      </c>
      <c r="G92" s="570">
        <v>2</v>
      </c>
      <c r="H92" s="575">
        <v>2</v>
      </c>
    </row>
    <row r="93" spans="1:8" ht="17.25" customHeight="1">
      <c r="A93" s="335">
        <v>99</v>
      </c>
      <c r="B93" s="565" t="s">
        <v>330</v>
      </c>
      <c r="C93" s="572">
        <v>4</v>
      </c>
      <c r="D93" s="573">
        <v>8</v>
      </c>
      <c r="E93" s="570">
        <v>0</v>
      </c>
      <c r="F93" s="571">
        <v>0</v>
      </c>
      <c r="G93" s="570">
        <v>6</v>
      </c>
      <c r="H93" s="575">
        <v>27</v>
      </c>
    </row>
    <row r="94" spans="1:8" ht="17.25" customHeight="1">
      <c r="A94" s="774" t="s">
        <v>388</v>
      </c>
      <c r="B94" s="565"/>
      <c r="C94" s="572">
        <v>198</v>
      </c>
      <c r="D94" s="573">
        <v>205</v>
      </c>
      <c r="E94" s="570">
        <v>654</v>
      </c>
      <c r="F94" s="571">
        <v>679</v>
      </c>
      <c r="G94" s="570">
        <v>157</v>
      </c>
      <c r="H94" s="575">
        <v>157</v>
      </c>
    </row>
    <row r="95" spans="1:8" ht="27" customHeight="1" thickBot="1">
      <c r="A95" s="1141" t="s">
        <v>144</v>
      </c>
      <c r="B95" s="1142"/>
      <c r="C95" s="662">
        <v>37948</v>
      </c>
      <c r="D95" s="663">
        <v>265386</v>
      </c>
      <c r="E95" s="662">
        <v>30951</v>
      </c>
      <c r="F95" s="663">
        <v>220274</v>
      </c>
      <c r="G95" s="662">
        <v>53508</v>
      </c>
      <c r="H95" s="664">
        <v>372594</v>
      </c>
    </row>
    <row r="96" spans="1:8" ht="13.5" thickTop="1">
      <c r="A96" s="1154"/>
      <c r="B96" s="1154"/>
      <c r="C96" s="1154"/>
      <c r="D96" s="1154"/>
      <c r="E96" s="1154"/>
      <c r="F96" s="1154"/>
      <c r="G96" s="1154"/>
      <c r="H96" s="1154"/>
    </row>
    <row r="97" spans="1:8" ht="17.25" customHeight="1">
      <c r="A97" s="1122" t="s">
        <v>601</v>
      </c>
      <c r="B97" s="1123"/>
      <c r="C97" s="1123"/>
      <c r="D97" s="1123"/>
      <c r="E97" s="1123"/>
      <c r="F97" s="1123"/>
      <c r="G97" s="1123"/>
      <c r="H97" s="1123"/>
    </row>
    <row r="98" spans="1:8" ht="12.75" customHeight="1">
      <c r="A98" s="1122" t="s">
        <v>614</v>
      </c>
      <c r="B98" s="1123"/>
      <c r="C98" s="1123"/>
      <c r="D98" s="1123"/>
      <c r="E98" s="1123"/>
      <c r="F98" s="1123"/>
      <c r="G98" s="1123"/>
      <c r="H98" s="1123"/>
    </row>
    <row r="99" spans="1:8" ht="12.75" customHeight="1">
      <c r="A99" s="1132" t="s">
        <v>353</v>
      </c>
      <c r="B99" s="1123"/>
      <c r="C99" s="1123"/>
      <c r="D99" s="1123"/>
      <c r="E99" s="1123"/>
      <c r="F99" s="1123"/>
      <c r="G99" s="1123"/>
      <c r="H99" s="1123"/>
    </row>
    <row r="100" spans="1:8" ht="12.75">
      <c r="A100" s="1140"/>
      <c r="B100" s="1140"/>
      <c r="C100" s="1140"/>
      <c r="D100" s="1140"/>
      <c r="E100" s="1140"/>
      <c r="F100" s="1140"/>
      <c r="G100" s="1140"/>
      <c r="H100" s="1140"/>
    </row>
    <row r="102" spans="2:8" s="45" customFormat="1" ht="21" customHeight="1">
      <c r="B102" s="46"/>
      <c r="C102" s="1008" t="s">
        <v>36</v>
      </c>
      <c r="D102" s="1008"/>
      <c r="E102" s="55"/>
      <c r="F102" s="123"/>
      <c r="G102" s="55"/>
      <c r="H102" s="55"/>
    </row>
  </sheetData>
  <sheetProtection/>
  <mergeCells count="14">
    <mergeCell ref="A95:B95"/>
    <mergeCell ref="A97:H97"/>
    <mergeCell ref="A98:H98"/>
    <mergeCell ref="A99:H99"/>
    <mergeCell ref="A100:H100"/>
    <mergeCell ref="C102:D102"/>
    <mergeCell ref="A96:H96"/>
    <mergeCell ref="A2:H2"/>
    <mergeCell ref="A3:H3"/>
    <mergeCell ref="A4:A5"/>
    <mergeCell ref="B4:B5"/>
    <mergeCell ref="C4:D4"/>
    <mergeCell ref="E4:F4"/>
    <mergeCell ref="G4:H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11.421875" style="90" customWidth="1"/>
    <col min="2" max="2" width="12.8515625" style="90" customWidth="1"/>
    <col min="3" max="3" width="11.00390625" style="90" customWidth="1"/>
    <col min="4" max="4" width="10.140625" style="90" customWidth="1"/>
    <col min="5" max="5" width="11.8515625" style="90" customWidth="1"/>
    <col min="6" max="6" width="7.7109375" style="90" customWidth="1"/>
    <col min="7" max="7" width="7.421875" style="90" customWidth="1"/>
    <col min="8" max="8" width="10.140625" style="90" customWidth="1"/>
    <col min="9" max="9" width="14.421875" style="90" customWidth="1"/>
    <col min="10" max="10" width="8.57421875" style="90" bestFit="1" customWidth="1"/>
    <col min="11" max="11" width="11.421875" style="90" customWidth="1"/>
    <col min="12" max="12" width="9.7109375" style="90" customWidth="1"/>
    <col min="13" max="13" width="9.00390625" style="90" customWidth="1"/>
    <col min="14" max="14" width="10.00390625" style="90" customWidth="1"/>
    <col min="15" max="15" width="12.28125" style="90" customWidth="1"/>
    <col min="16" max="16" width="7.00390625" style="90" hidden="1" customWidth="1"/>
    <col min="17" max="17" width="7.57421875" style="90" hidden="1" customWidth="1"/>
    <col min="18" max="18" width="5.57421875" style="90" hidden="1" customWidth="1"/>
    <col min="19" max="19" width="7.57421875" style="90" hidden="1" customWidth="1"/>
    <col min="20" max="20" width="7.00390625" style="90" hidden="1" customWidth="1"/>
    <col min="21" max="22" width="5.57421875" style="90" hidden="1" customWidth="1"/>
    <col min="23" max="23" width="7.8515625" style="90" hidden="1" customWidth="1"/>
    <col min="24" max="24" width="6.57421875" style="90" hidden="1" customWidth="1"/>
    <col min="25" max="25" width="9.140625" style="90" hidden="1" customWidth="1"/>
    <col min="26" max="26" width="8.57421875" style="90" hidden="1" customWidth="1"/>
    <col min="27" max="39" width="0" style="90" hidden="1" customWidth="1"/>
    <col min="40" max="16384" width="9.140625" style="90" customWidth="1"/>
  </cols>
  <sheetData>
    <row r="1" spans="1:15" ht="13.5" thickBot="1">
      <c r="A1" s="143" t="s">
        <v>3</v>
      </c>
      <c r="B1" s="108"/>
      <c r="C1" s="108"/>
      <c r="D1" s="108"/>
      <c r="E1" s="108"/>
      <c r="F1" s="101"/>
      <c r="G1" s="101"/>
      <c r="O1" s="842" t="s">
        <v>4</v>
      </c>
    </row>
    <row r="2" spans="1:16" ht="22.5" customHeight="1" thickBot="1" thickTop="1">
      <c r="A2" s="1169" t="s">
        <v>528</v>
      </c>
      <c r="B2" s="1170"/>
      <c r="C2" s="1170"/>
      <c r="D2" s="1170"/>
      <c r="E2" s="1170"/>
      <c r="F2" s="1170"/>
      <c r="G2" s="1170"/>
      <c r="H2" s="1170"/>
      <c r="I2" s="1170"/>
      <c r="J2" s="1170"/>
      <c r="K2" s="1170"/>
      <c r="L2" s="1170"/>
      <c r="M2" s="1170"/>
      <c r="N2" s="1170"/>
      <c r="O2" s="1171"/>
      <c r="P2" s="91"/>
    </row>
    <row r="3" spans="1:16" ht="39" customHeight="1" thickBot="1">
      <c r="A3" s="1172" t="s">
        <v>608</v>
      </c>
      <c r="B3" s="1173"/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73"/>
      <c r="N3" s="1173"/>
      <c r="O3" s="1174"/>
      <c r="P3" s="92"/>
    </row>
    <row r="4" spans="1:15" ht="35.25" customHeight="1" thickBot="1">
      <c r="A4" s="1175" t="s">
        <v>52</v>
      </c>
      <c r="B4" s="1177" t="s">
        <v>8</v>
      </c>
      <c r="C4" s="1178"/>
      <c r="D4" s="1178"/>
      <c r="E4" s="1178"/>
      <c r="F4" s="1178"/>
      <c r="G4" s="1178"/>
      <c r="H4" s="1179"/>
      <c r="I4" s="1177" t="s">
        <v>153</v>
      </c>
      <c r="J4" s="1178"/>
      <c r="K4" s="1178"/>
      <c r="L4" s="1178"/>
      <c r="M4" s="1178"/>
      <c r="N4" s="1179"/>
      <c r="O4" s="1180" t="s">
        <v>154</v>
      </c>
    </row>
    <row r="5" spans="1:15" ht="30.75" customHeight="1" thickBot="1">
      <c r="A5" s="1176"/>
      <c r="B5" s="1156" t="s">
        <v>155</v>
      </c>
      <c r="C5" s="1158" t="s">
        <v>156</v>
      </c>
      <c r="D5" s="1160" t="s">
        <v>157</v>
      </c>
      <c r="E5" s="1161"/>
      <c r="F5" s="1161"/>
      <c r="G5" s="1161"/>
      <c r="H5" s="1162"/>
      <c r="I5" s="1158" t="s">
        <v>23</v>
      </c>
      <c r="J5" s="1164" t="s">
        <v>158</v>
      </c>
      <c r="K5" s="1165"/>
      <c r="L5" s="1165"/>
      <c r="M5" s="1165"/>
      <c r="N5" s="1166"/>
      <c r="O5" s="1181"/>
    </row>
    <row r="6" spans="1:15" ht="30.75" customHeight="1" thickBot="1">
      <c r="A6" s="1176"/>
      <c r="B6" s="1157"/>
      <c r="C6" s="1159"/>
      <c r="D6" s="127" t="s">
        <v>159</v>
      </c>
      <c r="E6" s="128" t="s">
        <v>160</v>
      </c>
      <c r="F6" s="128" t="s">
        <v>161</v>
      </c>
      <c r="G6" s="336" t="s">
        <v>162</v>
      </c>
      <c r="H6" s="129" t="s">
        <v>144</v>
      </c>
      <c r="I6" s="1163"/>
      <c r="J6" s="127" t="s">
        <v>159</v>
      </c>
      <c r="K6" s="128" t="s">
        <v>160</v>
      </c>
      <c r="L6" s="128" t="s">
        <v>161</v>
      </c>
      <c r="M6" s="128" t="s">
        <v>162</v>
      </c>
      <c r="N6" s="129" t="s">
        <v>144</v>
      </c>
      <c r="O6" s="1182"/>
    </row>
    <row r="7" spans="1:27" ht="21.75" customHeight="1">
      <c r="A7" s="341">
        <v>2004</v>
      </c>
      <c r="B7" s="337">
        <v>1619</v>
      </c>
      <c r="C7" s="337">
        <v>51353</v>
      </c>
      <c r="D7" s="338">
        <v>13645</v>
      </c>
      <c r="E7" s="339">
        <v>7858</v>
      </c>
      <c r="F7" s="339">
        <v>117</v>
      </c>
      <c r="G7" s="339">
        <v>23</v>
      </c>
      <c r="H7" s="340">
        <f aca="true" t="shared" si="0" ref="H7:H15">SUM(D7:G7)</f>
        <v>21643</v>
      </c>
      <c r="I7" s="337">
        <v>859</v>
      </c>
      <c r="J7" s="338">
        <v>523</v>
      </c>
      <c r="K7" s="339">
        <v>613</v>
      </c>
      <c r="L7" s="339">
        <v>126</v>
      </c>
      <c r="M7" s="524">
        <v>65</v>
      </c>
      <c r="N7" s="527">
        <f aca="true" t="shared" si="1" ref="N7:N20">SUM(J7:M7)</f>
        <v>1327</v>
      </c>
      <c r="O7" s="342">
        <f aca="true" t="shared" si="2" ref="O7:O15">+B7+C7+H7+I7+N7</f>
        <v>76801</v>
      </c>
      <c r="P7" s="93" t="e">
        <f>+#REF!+1</f>
        <v>#REF!</v>
      </c>
      <c r="Q7" s="90">
        <v>8974</v>
      </c>
      <c r="R7" s="90">
        <v>45</v>
      </c>
      <c r="S7" s="90">
        <v>4076</v>
      </c>
      <c r="T7" s="90">
        <v>2219</v>
      </c>
      <c r="U7" s="90">
        <v>102</v>
      </c>
      <c r="V7" s="90">
        <v>38</v>
      </c>
      <c r="W7" s="90">
        <v>396</v>
      </c>
      <c r="X7" s="90">
        <v>1</v>
      </c>
      <c r="Y7" s="90">
        <v>316</v>
      </c>
      <c r="Z7" s="90">
        <v>239</v>
      </c>
      <c r="AA7" s="90">
        <v>240</v>
      </c>
    </row>
    <row r="8" spans="1:27" ht="21.75" customHeight="1">
      <c r="A8" s="343">
        <f>+A7+1</f>
        <v>2005</v>
      </c>
      <c r="B8" s="94">
        <v>1595</v>
      </c>
      <c r="C8" s="94">
        <v>53880</v>
      </c>
      <c r="D8" s="95">
        <v>14262</v>
      </c>
      <c r="E8" s="96">
        <v>8023</v>
      </c>
      <c r="F8" s="96">
        <v>112</v>
      </c>
      <c r="G8" s="96">
        <v>14</v>
      </c>
      <c r="H8" s="97">
        <f t="shared" si="0"/>
        <v>22411</v>
      </c>
      <c r="I8" s="523">
        <v>924</v>
      </c>
      <c r="J8" s="525">
        <v>547</v>
      </c>
      <c r="K8" s="522">
        <v>616</v>
      </c>
      <c r="L8" s="522">
        <v>128</v>
      </c>
      <c r="M8" s="526">
        <v>46</v>
      </c>
      <c r="N8" s="528">
        <f t="shared" si="1"/>
        <v>1337</v>
      </c>
      <c r="O8" s="344">
        <f t="shared" si="2"/>
        <v>80147</v>
      </c>
      <c r="P8" s="93" t="e">
        <f>+P7+1</f>
        <v>#REF!</v>
      </c>
      <c r="Q8" s="90">
        <v>8974</v>
      </c>
      <c r="R8" s="90">
        <v>45</v>
      </c>
      <c r="S8" s="90">
        <v>4076</v>
      </c>
      <c r="T8" s="90">
        <v>2219</v>
      </c>
      <c r="U8" s="90">
        <v>102</v>
      </c>
      <c r="V8" s="90">
        <v>38</v>
      </c>
      <c r="W8" s="90">
        <v>396</v>
      </c>
      <c r="X8" s="90">
        <v>1</v>
      </c>
      <c r="Y8" s="90">
        <v>316</v>
      </c>
      <c r="Z8" s="90">
        <v>239</v>
      </c>
      <c r="AA8" s="90">
        <v>240</v>
      </c>
    </row>
    <row r="9" spans="1:27" ht="21.75" customHeight="1">
      <c r="A9" s="343">
        <f>+A8+1</f>
        <v>2006</v>
      </c>
      <c r="B9" s="94">
        <v>1613</v>
      </c>
      <c r="C9" s="94">
        <v>56646</v>
      </c>
      <c r="D9" s="95">
        <v>14936</v>
      </c>
      <c r="E9" s="96">
        <v>8074</v>
      </c>
      <c r="F9" s="96">
        <v>112</v>
      </c>
      <c r="G9" s="96">
        <v>14</v>
      </c>
      <c r="H9" s="97">
        <f t="shared" si="0"/>
        <v>23136</v>
      </c>
      <c r="I9" s="523">
        <v>983</v>
      </c>
      <c r="J9" s="525">
        <v>551</v>
      </c>
      <c r="K9" s="522">
        <v>584</v>
      </c>
      <c r="L9" s="522">
        <v>133</v>
      </c>
      <c r="M9" s="526">
        <v>44</v>
      </c>
      <c r="N9" s="528">
        <f t="shared" si="1"/>
        <v>1312</v>
      </c>
      <c r="O9" s="344">
        <f t="shared" si="2"/>
        <v>83690</v>
      </c>
      <c r="P9" s="93" t="e">
        <f>+P8+1</f>
        <v>#REF!</v>
      </c>
      <c r="Q9" s="90">
        <v>8974</v>
      </c>
      <c r="R9" s="90">
        <v>45</v>
      </c>
      <c r="S9" s="90">
        <v>4076</v>
      </c>
      <c r="T9" s="90">
        <v>2219</v>
      </c>
      <c r="U9" s="90">
        <v>102</v>
      </c>
      <c r="V9" s="90">
        <v>38</v>
      </c>
      <c r="W9" s="90">
        <v>396</v>
      </c>
      <c r="X9" s="90">
        <v>1</v>
      </c>
      <c r="Y9" s="90">
        <v>316</v>
      </c>
      <c r="Z9" s="90">
        <v>239</v>
      </c>
      <c r="AA9" s="90">
        <v>240</v>
      </c>
    </row>
    <row r="10" spans="1:16" ht="21.75" customHeight="1">
      <c r="A10" s="343">
        <v>2007</v>
      </c>
      <c r="B10" s="94">
        <v>1608</v>
      </c>
      <c r="C10" s="94">
        <v>58979</v>
      </c>
      <c r="D10" s="95">
        <v>16401</v>
      </c>
      <c r="E10" s="96">
        <v>8569</v>
      </c>
      <c r="F10" s="96">
        <v>115</v>
      </c>
      <c r="G10" s="96">
        <v>19</v>
      </c>
      <c r="H10" s="97">
        <f t="shared" si="0"/>
        <v>25104</v>
      </c>
      <c r="I10" s="523">
        <v>1032</v>
      </c>
      <c r="J10" s="525">
        <v>566</v>
      </c>
      <c r="K10" s="522">
        <v>589</v>
      </c>
      <c r="L10" s="522">
        <v>134</v>
      </c>
      <c r="M10" s="526">
        <v>46</v>
      </c>
      <c r="N10" s="528">
        <f t="shared" si="1"/>
        <v>1335</v>
      </c>
      <c r="O10" s="344">
        <f t="shared" si="2"/>
        <v>88058</v>
      </c>
      <c r="P10" s="93"/>
    </row>
    <row r="11" spans="1:16" ht="21.75" customHeight="1">
      <c r="A11" s="343">
        <f>+A10+1</f>
        <v>2008</v>
      </c>
      <c r="B11" s="94">
        <v>1607</v>
      </c>
      <c r="C11" s="94">
        <v>61923</v>
      </c>
      <c r="D11" s="95">
        <v>17591</v>
      </c>
      <c r="E11" s="96">
        <v>8907</v>
      </c>
      <c r="F11" s="96">
        <v>123</v>
      </c>
      <c r="G11" s="96">
        <v>20</v>
      </c>
      <c r="H11" s="97">
        <f t="shared" si="0"/>
        <v>26641</v>
      </c>
      <c r="I11" s="523">
        <v>1071</v>
      </c>
      <c r="J11" s="525">
        <v>573</v>
      </c>
      <c r="K11" s="522">
        <v>570</v>
      </c>
      <c r="L11" s="522">
        <v>134</v>
      </c>
      <c r="M11" s="526">
        <v>45</v>
      </c>
      <c r="N11" s="528">
        <f t="shared" si="1"/>
        <v>1322</v>
      </c>
      <c r="O11" s="344">
        <f t="shared" si="2"/>
        <v>92564</v>
      </c>
      <c r="P11" s="93"/>
    </row>
    <row r="12" spans="1:16" ht="21.75" customHeight="1">
      <c r="A12" s="343">
        <f>+A11+1</f>
        <v>2009</v>
      </c>
      <c r="B12" s="94">
        <v>1612</v>
      </c>
      <c r="C12" s="94">
        <v>64538</v>
      </c>
      <c r="D12" s="95">
        <v>18466</v>
      </c>
      <c r="E12" s="96">
        <v>9191</v>
      </c>
      <c r="F12" s="96">
        <v>125</v>
      </c>
      <c r="G12" s="96">
        <v>20</v>
      </c>
      <c r="H12" s="97">
        <f t="shared" si="0"/>
        <v>27802</v>
      </c>
      <c r="I12" s="523">
        <v>1087</v>
      </c>
      <c r="J12" s="525">
        <v>593</v>
      </c>
      <c r="K12" s="522">
        <v>572</v>
      </c>
      <c r="L12" s="522">
        <v>137</v>
      </c>
      <c r="M12" s="526">
        <v>46</v>
      </c>
      <c r="N12" s="528">
        <f t="shared" si="1"/>
        <v>1348</v>
      </c>
      <c r="O12" s="344">
        <f t="shared" si="2"/>
        <v>96387</v>
      </c>
      <c r="P12" s="93"/>
    </row>
    <row r="13" spans="1:16" ht="21.75" customHeight="1">
      <c r="A13" s="343">
        <f>+A12+1</f>
        <v>2010</v>
      </c>
      <c r="B13" s="94">
        <v>1626</v>
      </c>
      <c r="C13" s="94">
        <v>67320</v>
      </c>
      <c r="D13" s="95">
        <v>19255</v>
      </c>
      <c r="E13" s="96">
        <v>9443</v>
      </c>
      <c r="F13" s="96">
        <v>122</v>
      </c>
      <c r="G13" s="96">
        <v>23</v>
      </c>
      <c r="H13" s="97">
        <f t="shared" si="0"/>
        <v>28843</v>
      </c>
      <c r="I13" s="523">
        <v>1123</v>
      </c>
      <c r="J13" s="525">
        <v>615</v>
      </c>
      <c r="K13" s="522">
        <v>579</v>
      </c>
      <c r="L13" s="522">
        <v>135</v>
      </c>
      <c r="M13" s="526">
        <v>45</v>
      </c>
      <c r="N13" s="528">
        <f t="shared" si="1"/>
        <v>1374</v>
      </c>
      <c r="O13" s="344">
        <f t="shared" si="2"/>
        <v>100286</v>
      </c>
      <c r="P13" s="93"/>
    </row>
    <row r="14" spans="1:16" ht="21.75" customHeight="1">
      <c r="A14" s="343">
        <f>+A13+1</f>
        <v>2011</v>
      </c>
      <c r="B14" s="94">
        <v>1600</v>
      </c>
      <c r="C14" s="94">
        <v>69905</v>
      </c>
      <c r="D14" s="668">
        <v>20066</v>
      </c>
      <c r="E14" s="669">
        <v>9557</v>
      </c>
      <c r="F14" s="670">
        <v>119</v>
      </c>
      <c r="G14" s="670">
        <v>21</v>
      </c>
      <c r="H14" s="97">
        <f t="shared" si="0"/>
        <v>29763</v>
      </c>
      <c r="I14" s="523">
        <v>1147</v>
      </c>
      <c r="J14" s="668">
        <v>634</v>
      </c>
      <c r="K14" s="669">
        <v>583</v>
      </c>
      <c r="L14" s="670">
        <v>131</v>
      </c>
      <c r="M14" s="671">
        <v>44</v>
      </c>
      <c r="N14" s="528">
        <f t="shared" si="1"/>
        <v>1392</v>
      </c>
      <c r="O14" s="344">
        <f t="shared" si="2"/>
        <v>103807</v>
      </c>
      <c r="P14" s="93"/>
    </row>
    <row r="15" spans="1:16" ht="21.75" customHeight="1">
      <c r="A15" s="343">
        <f>+A14+1</f>
        <v>2012</v>
      </c>
      <c r="B15" s="150">
        <v>1605</v>
      </c>
      <c r="C15" s="150">
        <v>72943</v>
      </c>
      <c r="D15" s="668">
        <v>20852</v>
      </c>
      <c r="E15" s="669">
        <v>9709</v>
      </c>
      <c r="F15" s="670">
        <v>121</v>
      </c>
      <c r="G15" s="670">
        <v>18</v>
      </c>
      <c r="H15" s="97">
        <f t="shared" si="0"/>
        <v>30700</v>
      </c>
      <c r="I15" s="409">
        <v>1230</v>
      </c>
      <c r="J15" s="668">
        <v>664</v>
      </c>
      <c r="K15" s="669">
        <v>598</v>
      </c>
      <c r="L15" s="670">
        <v>129</v>
      </c>
      <c r="M15" s="671">
        <v>41</v>
      </c>
      <c r="N15" s="528">
        <f t="shared" si="1"/>
        <v>1432</v>
      </c>
      <c r="O15" s="344">
        <f t="shared" si="2"/>
        <v>107910</v>
      </c>
      <c r="P15" s="93"/>
    </row>
    <row r="16" spans="1:16" ht="21.75" customHeight="1">
      <c r="A16" s="775" t="s">
        <v>361</v>
      </c>
      <c r="B16" s="410">
        <v>1558</v>
      </c>
      <c r="C16" s="410">
        <v>75724</v>
      </c>
      <c r="D16" s="776" t="s">
        <v>143</v>
      </c>
      <c r="E16" s="777" t="s">
        <v>143</v>
      </c>
      <c r="F16" s="778" t="s">
        <v>143</v>
      </c>
      <c r="G16" s="778" t="s">
        <v>143</v>
      </c>
      <c r="H16" s="779">
        <v>31818</v>
      </c>
      <c r="I16" s="780">
        <v>1256</v>
      </c>
      <c r="J16" s="776">
        <v>729</v>
      </c>
      <c r="K16" s="777">
        <v>642</v>
      </c>
      <c r="L16" s="778">
        <v>110</v>
      </c>
      <c r="M16" s="781">
        <v>33</v>
      </c>
      <c r="N16" s="528">
        <f t="shared" si="1"/>
        <v>1514</v>
      </c>
      <c r="O16" s="782">
        <f>SUM(B16,C16,H16,I16,N16)</f>
        <v>111870</v>
      </c>
      <c r="P16" s="93"/>
    </row>
    <row r="17" spans="1:16" ht="21.75" customHeight="1">
      <c r="A17" s="775">
        <v>2014</v>
      </c>
      <c r="B17" s="410">
        <v>1550</v>
      </c>
      <c r="C17" s="410">
        <v>79038</v>
      </c>
      <c r="D17" s="776">
        <v>22480</v>
      </c>
      <c r="E17" s="777">
        <v>10353</v>
      </c>
      <c r="F17" s="778">
        <v>135</v>
      </c>
      <c r="G17" s="778">
        <v>21</v>
      </c>
      <c r="H17" s="779">
        <f>SUM(D17,E17,F17,G17)</f>
        <v>32989</v>
      </c>
      <c r="I17" s="780">
        <v>1310</v>
      </c>
      <c r="J17" s="776">
        <v>761</v>
      </c>
      <c r="K17" s="777">
        <v>652</v>
      </c>
      <c r="L17" s="778">
        <v>120</v>
      </c>
      <c r="M17" s="781">
        <v>37</v>
      </c>
      <c r="N17" s="528">
        <f t="shared" si="1"/>
        <v>1570</v>
      </c>
      <c r="O17" s="782">
        <f>SUM(B17,C17,H17,I17,N17)</f>
        <v>116457</v>
      </c>
      <c r="P17" s="93"/>
    </row>
    <row r="18" spans="1:16" ht="21.75" customHeight="1">
      <c r="A18" s="775">
        <v>2015</v>
      </c>
      <c r="B18" s="410">
        <v>1543</v>
      </c>
      <c r="C18" s="410">
        <v>84206</v>
      </c>
      <c r="D18" s="776">
        <v>23245</v>
      </c>
      <c r="E18" s="777">
        <v>10596</v>
      </c>
      <c r="F18" s="778">
        <v>142</v>
      </c>
      <c r="G18" s="778">
        <v>19</v>
      </c>
      <c r="H18" s="779">
        <f>SUM(D18,E18,F18,G18)</f>
        <v>34002</v>
      </c>
      <c r="I18" s="780">
        <v>1420</v>
      </c>
      <c r="J18" s="776">
        <v>756</v>
      </c>
      <c r="K18" s="777">
        <v>619</v>
      </c>
      <c r="L18" s="778">
        <v>140</v>
      </c>
      <c r="M18" s="781">
        <v>42</v>
      </c>
      <c r="N18" s="528">
        <f t="shared" si="1"/>
        <v>1557</v>
      </c>
      <c r="O18" s="782">
        <f>SUM(B18,C18,H18,I18,N18)</f>
        <v>122728</v>
      </c>
      <c r="P18" s="93"/>
    </row>
    <row r="19" spans="1:16" ht="21.75" customHeight="1">
      <c r="A19" s="775">
        <v>2016</v>
      </c>
      <c r="B19" s="410">
        <v>1478</v>
      </c>
      <c r="C19" s="410">
        <v>87191</v>
      </c>
      <c r="D19" s="776">
        <v>23047</v>
      </c>
      <c r="E19" s="777">
        <v>10683</v>
      </c>
      <c r="F19" s="778">
        <v>137</v>
      </c>
      <c r="G19" s="778">
        <v>20</v>
      </c>
      <c r="H19" s="779">
        <f>SUM(D19,E19,F19,G19)</f>
        <v>33887</v>
      </c>
      <c r="I19" s="780">
        <v>1553</v>
      </c>
      <c r="J19" s="776">
        <v>752</v>
      </c>
      <c r="K19" s="777">
        <v>603</v>
      </c>
      <c r="L19" s="778">
        <v>133</v>
      </c>
      <c r="M19" s="781">
        <v>37</v>
      </c>
      <c r="N19" s="528">
        <f t="shared" si="1"/>
        <v>1525</v>
      </c>
      <c r="O19" s="782">
        <f>SUM(B19,C19,H19,I19,N19)</f>
        <v>125634</v>
      </c>
      <c r="P19" s="93"/>
    </row>
    <row r="20" spans="1:16" ht="21.75" customHeight="1">
      <c r="A20" s="775">
        <v>2017</v>
      </c>
      <c r="B20" s="410">
        <v>1575</v>
      </c>
      <c r="C20" s="410">
        <v>92839</v>
      </c>
      <c r="D20" s="776">
        <v>24851</v>
      </c>
      <c r="E20" s="777">
        <v>11266</v>
      </c>
      <c r="F20" s="778">
        <v>147</v>
      </c>
      <c r="G20" s="778">
        <v>19</v>
      </c>
      <c r="H20" s="779">
        <f>SUM(D20,E20,F20,G20)</f>
        <v>36283</v>
      </c>
      <c r="I20" s="780">
        <v>1635</v>
      </c>
      <c r="J20" s="776">
        <v>797</v>
      </c>
      <c r="K20" s="777">
        <v>628</v>
      </c>
      <c r="L20" s="778">
        <v>133</v>
      </c>
      <c r="M20" s="781">
        <v>33</v>
      </c>
      <c r="N20" s="528">
        <f t="shared" si="1"/>
        <v>1591</v>
      </c>
      <c r="O20" s="782">
        <f>SUM(B20,C20,H20,I20,N20)</f>
        <v>133923</v>
      </c>
      <c r="P20" s="93"/>
    </row>
    <row r="21" spans="1:16" ht="21.75" customHeight="1">
      <c r="A21" s="775">
        <v>2018</v>
      </c>
      <c r="B21" s="410">
        <v>1593</v>
      </c>
      <c r="C21" s="410">
        <v>96960</v>
      </c>
      <c r="D21" s="776">
        <v>25675</v>
      </c>
      <c r="E21" s="777">
        <v>11589</v>
      </c>
      <c r="F21" s="778">
        <v>165</v>
      </c>
      <c r="G21" s="778">
        <v>19</v>
      </c>
      <c r="H21" s="779">
        <v>37448</v>
      </c>
      <c r="I21" s="780">
        <v>1721</v>
      </c>
      <c r="J21" s="776">
        <v>813</v>
      </c>
      <c r="K21" s="777">
        <v>626</v>
      </c>
      <c r="L21" s="778">
        <v>141</v>
      </c>
      <c r="M21" s="781">
        <v>35</v>
      </c>
      <c r="N21" s="528">
        <v>1615</v>
      </c>
      <c r="O21" s="782">
        <v>139337</v>
      </c>
      <c r="P21" s="93"/>
    </row>
    <row r="22" spans="1:16" ht="21.75" customHeight="1">
      <c r="A22" s="775">
        <v>2019</v>
      </c>
      <c r="B22" s="410">
        <v>1599</v>
      </c>
      <c r="C22" s="410">
        <v>100972</v>
      </c>
      <c r="D22" s="776">
        <v>26640</v>
      </c>
      <c r="E22" s="777">
        <v>12041</v>
      </c>
      <c r="F22" s="778">
        <v>168</v>
      </c>
      <c r="G22" s="778">
        <v>23</v>
      </c>
      <c r="H22" s="779">
        <v>38872</v>
      </c>
      <c r="I22" s="780">
        <v>1850</v>
      </c>
      <c r="J22" s="776">
        <v>835</v>
      </c>
      <c r="K22" s="777">
        <v>643</v>
      </c>
      <c r="L22" s="778">
        <v>138</v>
      </c>
      <c r="M22" s="781">
        <v>33</v>
      </c>
      <c r="N22" s="528">
        <v>1649</v>
      </c>
      <c r="O22" s="782">
        <v>144942</v>
      </c>
      <c r="P22" s="93"/>
    </row>
    <row r="23" spans="1:16" ht="21.75" customHeight="1">
      <c r="A23" s="775">
        <v>2020</v>
      </c>
      <c r="B23" s="410">
        <v>1567</v>
      </c>
      <c r="C23" s="410">
        <v>102960</v>
      </c>
      <c r="D23" s="776">
        <v>27707</v>
      </c>
      <c r="E23" s="777">
        <v>12573</v>
      </c>
      <c r="F23" s="778">
        <v>170</v>
      </c>
      <c r="G23" s="778">
        <v>25</v>
      </c>
      <c r="H23" s="779">
        <v>40475</v>
      </c>
      <c r="I23" s="780">
        <v>1909</v>
      </c>
      <c r="J23" s="776">
        <v>859</v>
      </c>
      <c r="K23" s="777">
        <v>644</v>
      </c>
      <c r="L23" s="778">
        <v>130</v>
      </c>
      <c r="M23" s="781">
        <v>33</v>
      </c>
      <c r="N23" s="528">
        <v>1666</v>
      </c>
      <c r="O23" s="782">
        <v>148577</v>
      </c>
      <c r="P23" s="93"/>
    </row>
    <row r="24" spans="1:16" ht="21.75" customHeight="1">
      <c r="A24" s="775">
        <v>2021</v>
      </c>
      <c r="B24" s="410">
        <v>1542</v>
      </c>
      <c r="C24" s="410">
        <v>105664</v>
      </c>
      <c r="D24" s="776">
        <v>26640</v>
      </c>
      <c r="E24" s="777">
        <v>12041</v>
      </c>
      <c r="F24" s="778">
        <v>173</v>
      </c>
      <c r="G24" s="778">
        <v>20</v>
      </c>
      <c r="H24" s="779">
        <v>38872</v>
      </c>
      <c r="I24" s="780">
        <v>1977</v>
      </c>
      <c r="J24" s="776">
        <v>870</v>
      </c>
      <c r="K24" s="777">
        <v>661</v>
      </c>
      <c r="L24" s="778">
        <v>128</v>
      </c>
      <c r="M24" s="781">
        <v>24</v>
      </c>
      <c r="N24" s="528">
        <v>1683</v>
      </c>
      <c r="O24" s="782">
        <f>SUM(B24,C24,H24,I24,N24)</f>
        <v>149738</v>
      </c>
      <c r="P24" s="93"/>
    </row>
    <row r="25" spans="1:16" ht="21.75" customHeight="1" thickBot="1">
      <c r="A25" s="345">
        <v>2022</v>
      </c>
      <c r="B25" s="698">
        <v>1556</v>
      </c>
      <c r="C25" s="698">
        <v>108896</v>
      </c>
      <c r="D25" s="699">
        <v>27707</v>
      </c>
      <c r="E25" s="700">
        <v>12573</v>
      </c>
      <c r="F25" s="701">
        <v>190</v>
      </c>
      <c r="G25" s="701">
        <v>18</v>
      </c>
      <c r="H25" s="98">
        <v>40475</v>
      </c>
      <c r="I25" s="702">
        <v>2100</v>
      </c>
      <c r="J25" s="699">
        <v>906</v>
      </c>
      <c r="K25" s="700">
        <v>665</v>
      </c>
      <c r="L25" s="701">
        <v>134</v>
      </c>
      <c r="M25" s="703">
        <v>26</v>
      </c>
      <c r="N25" s="529">
        <v>1731</v>
      </c>
      <c r="O25" s="782">
        <f>SUM(B25,C25,H25,I25,N25)</f>
        <v>154758</v>
      </c>
      <c r="P25" s="93"/>
    </row>
    <row r="26" spans="1:16" ht="15" customHeight="1" thickTop="1">
      <c r="A26" s="1168"/>
      <c r="B26" s="1168"/>
      <c r="C26" s="1168"/>
      <c r="D26" s="1168"/>
      <c r="E26" s="1168"/>
      <c r="F26" s="1168"/>
      <c r="G26" s="1168"/>
      <c r="H26" s="1168"/>
      <c r="I26" s="1168"/>
      <c r="J26" s="1168"/>
      <c r="K26" s="1168"/>
      <c r="L26" s="1168"/>
      <c r="M26" s="1168"/>
      <c r="N26" s="1168"/>
      <c r="O26" s="1168"/>
      <c r="P26" s="93"/>
    </row>
    <row r="27" spans="1:15" s="101" customFormat="1" ht="15.75" customHeight="1">
      <c r="A27" s="1167" t="s">
        <v>163</v>
      </c>
      <c r="B27" s="1167"/>
      <c r="C27" s="1167"/>
      <c r="D27" s="1167"/>
      <c r="E27" s="1167"/>
      <c r="F27" s="1167"/>
      <c r="G27" s="99"/>
      <c r="H27" s="100"/>
      <c r="I27" s="100"/>
      <c r="J27" s="100"/>
      <c r="K27" s="100"/>
      <c r="L27" s="100"/>
      <c r="M27" s="100"/>
      <c r="N27" s="100"/>
      <c r="O27" s="100"/>
    </row>
    <row r="28" spans="1:15" s="101" customFormat="1" ht="15" customHeight="1">
      <c r="A28" s="1002" t="s">
        <v>607</v>
      </c>
      <c r="B28" s="1007"/>
      <c r="C28" s="1007"/>
      <c r="D28" s="1007"/>
      <c r="E28" s="614"/>
      <c r="F28" s="614"/>
      <c r="G28" s="99"/>
      <c r="H28" s="100"/>
      <c r="I28" s="100"/>
      <c r="J28" s="100"/>
      <c r="K28" s="100"/>
      <c r="L28" s="100"/>
      <c r="M28" s="100"/>
      <c r="N28" s="100"/>
      <c r="O28" s="100"/>
    </row>
    <row r="29" spans="1:15" s="101" customFormat="1" ht="15" customHeight="1">
      <c r="A29" s="1122" t="s">
        <v>594</v>
      </c>
      <c r="B29" s="1122"/>
      <c r="C29" s="1122"/>
      <c r="D29" s="1122"/>
      <c r="E29" s="1122"/>
      <c r="F29" s="1122"/>
      <c r="G29" s="1122"/>
      <c r="H29" s="783"/>
      <c r="I29" s="783"/>
      <c r="J29" s="783"/>
      <c r="K29" s="783"/>
      <c r="L29" s="783"/>
      <c r="M29" s="783"/>
      <c r="N29" s="783"/>
      <c r="O29" s="783"/>
    </row>
    <row r="30" spans="1:15" s="101" customFormat="1" ht="14.25" customHeight="1">
      <c r="A30" s="1155" t="s">
        <v>354</v>
      </c>
      <c r="B30" s="1155"/>
      <c r="C30" s="1155"/>
      <c r="D30" s="1155"/>
      <c r="E30" s="1155"/>
      <c r="F30" s="1155"/>
      <c r="G30" s="1155"/>
      <c r="H30" s="1155"/>
      <c r="I30" s="1155"/>
      <c r="J30" s="1155"/>
      <c r="K30" s="1155"/>
      <c r="L30" s="1155"/>
      <c r="M30" s="1155"/>
      <c r="N30" s="1155"/>
      <c r="O30" s="1155"/>
    </row>
    <row r="31" spans="1:15" s="101" customFormat="1" ht="12.75">
      <c r="A31" s="1140" t="s">
        <v>606</v>
      </c>
      <c r="B31" s="1140"/>
      <c r="C31" s="1140"/>
      <c r="D31" s="1140"/>
      <c r="E31" s="1140"/>
      <c r="F31" s="1140"/>
      <c r="G31" s="1140"/>
      <c r="H31" s="1140"/>
      <c r="I31" s="1140"/>
      <c r="J31" s="1140"/>
      <c r="K31" s="1140"/>
      <c r="L31" s="1140"/>
      <c r="M31" s="1140"/>
      <c r="N31" s="613"/>
      <c r="O31" s="613"/>
    </row>
    <row r="32" spans="1:15" s="101" customFormat="1" ht="12.75">
      <c r="A32" s="613"/>
      <c r="B32" s="613"/>
      <c r="C32" s="613"/>
      <c r="D32" s="613"/>
      <c r="E32" s="613"/>
      <c r="F32" s="613"/>
      <c r="G32" s="613"/>
      <c r="H32" s="613"/>
      <c r="I32" s="613"/>
      <c r="J32" s="613"/>
      <c r="K32" s="613"/>
      <c r="L32" s="613"/>
      <c r="M32" s="613"/>
      <c r="N32" s="613"/>
      <c r="O32" s="613"/>
    </row>
    <row r="33" spans="1:15" s="101" customFormat="1" ht="12.75">
      <c r="A33" s="613"/>
      <c r="B33" s="613"/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</row>
    <row r="36" spans="2:8" s="45" customFormat="1" ht="21" customHeight="1">
      <c r="B36" s="46"/>
      <c r="C36" s="1008" t="s">
        <v>36</v>
      </c>
      <c r="D36" s="1008"/>
      <c r="F36" s="53"/>
      <c r="G36" s="1120"/>
      <c r="H36" s="1120"/>
    </row>
  </sheetData>
  <sheetProtection/>
  <mergeCells count="19">
    <mergeCell ref="C36:D36"/>
    <mergeCell ref="G36:H36"/>
    <mergeCell ref="A2:O2"/>
    <mergeCell ref="A3:O3"/>
    <mergeCell ref="A4:A6"/>
    <mergeCell ref="B4:H4"/>
    <mergeCell ref="I4:N4"/>
    <mergeCell ref="O4:O6"/>
    <mergeCell ref="A28:D28"/>
    <mergeCell ref="A31:M31"/>
    <mergeCell ref="A30:O30"/>
    <mergeCell ref="B5:B6"/>
    <mergeCell ref="C5:C6"/>
    <mergeCell ref="D5:H5"/>
    <mergeCell ref="I5:I6"/>
    <mergeCell ref="J5:N5"/>
    <mergeCell ref="A27:F27"/>
    <mergeCell ref="A29:G29"/>
    <mergeCell ref="A26:O26"/>
  </mergeCells>
  <hyperlinks>
    <hyperlink ref="A1" r:id="rId1" display="http://kayham.erciyes.edu.tr/"/>
  </hyperlinks>
  <printOptions/>
  <pageMargins left="0.51" right="0.32" top="1" bottom="0.51" header="0.5" footer="0.37"/>
  <pageSetup horizontalDpi="600" verticalDpi="600" orientation="landscape" paperSize="9" scale="92" r:id="rId3"/>
  <ignoredErrors>
    <ignoredError sqref="H7:H15 N7:N20" formulaRange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Q72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10.8515625" style="106" customWidth="1"/>
    <col min="2" max="2" width="15.140625" style="106" customWidth="1"/>
    <col min="3" max="6" width="13.140625" style="107" customWidth="1"/>
    <col min="7" max="7" width="13.140625" style="81" customWidth="1"/>
    <col min="8" max="9" width="13.140625" style="107" customWidth="1"/>
    <col min="10" max="10" width="13.140625" style="81" customWidth="1"/>
    <col min="11" max="19" width="9.140625" style="107" customWidth="1"/>
    <col min="20" max="16384" width="9.140625" style="106" customWidth="1"/>
  </cols>
  <sheetData>
    <row r="1" spans="1:10" ht="13.5" thickBot="1">
      <c r="A1" s="143" t="s">
        <v>3</v>
      </c>
      <c r="B1" s="108"/>
      <c r="C1" s="108"/>
      <c r="D1" s="108"/>
      <c r="E1" s="108"/>
      <c r="F1" s="108"/>
      <c r="G1" s="106"/>
      <c r="J1" s="842" t="s">
        <v>4</v>
      </c>
    </row>
    <row r="2" spans="1:43" ht="25.5" customHeight="1" thickBot="1" thickTop="1">
      <c r="A2" s="1202" t="s">
        <v>489</v>
      </c>
      <c r="B2" s="1203"/>
      <c r="C2" s="1203"/>
      <c r="D2" s="1203"/>
      <c r="E2" s="1203"/>
      <c r="F2" s="1203"/>
      <c r="G2" s="1203"/>
      <c r="H2" s="1203"/>
      <c r="I2" s="1203"/>
      <c r="J2" s="1204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3" ht="44.25" customHeight="1" thickBot="1">
      <c r="A3" s="1104" t="s">
        <v>612</v>
      </c>
      <c r="B3" s="1205"/>
      <c r="C3" s="1206"/>
      <c r="D3" s="1206"/>
      <c r="E3" s="1206"/>
      <c r="F3" s="1206"/>
      <c r="G3" s="1206"/>
      <c r="H3" s="1206"/>
      <c r="I3" s="1206"/>
      <c r="J3" s="1207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1:12" ht="27" customHeight="1" thickBot="1">
      <c r="A4" s="1208" t="s">
        <v>52</v>
      </c>
      <c r="B4" s="1210" t="s">
        <v>173</v>
      </c>
      <c r="C4" s="1212" t="s">
        <v>174</v>
      </c>
      <c r="D4" s="1217" t="s">
        <v>175</v>
      </c>
      <c r="E4" s="1214" t="s">
        <v>176</v>
      </c>
      <c r="F4" s="1215"/>
      <c r="G4" s="1216"/>
      <c r="H4" s="1214" t="s">
        <v>177</v>
      </c>
      <c r="I4" s="1215"/>
      <c r="J4" s="1219"/>
      <c r="K4" s="110"/>
      <c r="L4" s="110"/>
    </row>
    <row r="5" spans="1:10" ht="44.25" customHeight="1" thickBot="1">
      <c r="A5" s="1209"/>
      <c r="B5" s="1211"/>
      <c r="C5" s="1213"/>
      <c r="D5" s="1218"/>
      <c r="E5" s="303" t="s">
        <v>178</v>
      </c>
      <c r="F5" s="304" t="s">
        <v>179</v>
      </c>
      <c r="G5" s="349" t="s">
        <v>144</v>
      </c>
      <c r="H5" s="350" t="s">
        <v>178</v>
      </c>
      <c r="I5" s="351" t="s">
        <v>180</v>
      </c>
      <c r="J5" s="352" t="s">
        <v>181</v>
      </c>
    </row>
    <row r="6" spans="1:10" ht="19.5" customHeight="1">
      <c r="A6" s="1196">
        <v>2004</v>
      </c>
      <c r="B6" s="347" t="s">
        <v>182</v>
      </c>
      <c r="C6" s="135">
        <v>48</v>
      </c>
      <c r="D6" s="136">
        <v>0</v>
      </c>
      <c r="E6" s="135">
        <v>1</v>
      </c>
      <c r="F6" s="141">
        <v>0</v>
      </c>
      <c r="G6" s="266">
        <f>SUM(E6:F6)</f>
        <v>1</v>
      </c>
      <c r="H6" s="891" t="s">
        <v>143</v>
      </c>
      <c r="I6" s="267">
        <v>0</v>
      </c>
      <c r="J6" s="272" t="s">
        <v>143</v>
      </c>
    </row>
    <row r="7" spans="1:10" ht="19.5" customHeight="1">
      <c r="A7" s="1197"/>
      <c r="B7" s="265" t="s">
        <v>183</v>
      </c>
      <c r="C7" s="112">
        <v>3045</v>
      </c>
      <c r="D7" s="111">
        <v>0</v>
      </c>
      <c r="E7" s="112">
        <v>23</v>
      </c>
      <c r="F7" s="113">
        <v>2</v>
      </c>
      <c r="G7" s="114">
        <f aca="true" t="shared" si="0" ref="G7:G14">SUM(E7:F7)</f>
        <v>25</v>
      </c>
      <c r="H7" s="112">
        <v>15</v>
      </c>
      <c r="I7" s="115">
        <v>0</v>
      </c>
      <c r="J7" s="116">
        <f aca="true" t="shared" si="1" ref="J7:J20">SUM(H7:I7)</f>
        <v>15</v>
      </c>
    </row>
    <row r="8" spans="1:10" ht="19.5" customHeight="1" thickBot="1">
      <c r="A8" s="1198"/>
      <c r="B8" s="465" t="s">
        <v>144</v>
      </c>
      <c r="C8" s="268">
        <f>+C7+C6</f>
        <v>3093</v>
      </c>
      <c r="D8" s="269">
        <f>+D7+D6</f>
        <v>0</v>
      </c>
      <c r="E8" s="268">
        <f>+E7+E6</f>
        <v>24</v>
      </c>
      <c r="F8" s="270">
        <f>+F7+F6</f>
        <v>2</v>
      </c>
      <c r="G8" s="269">
        <f t="shared" si="0"/>
        <v>26</v>
      </c>
      <c r="H8" s="268" t="s">
        <v>143</v>
      </c>
      <c r="I8" s="271">
        <v>0</v>
      </c>
      <c r="J8" s="89" t="s">
        <v>143</v>
      </c>
    </row>
    <row r="9" spans="1:10" ht="19.5" customHeight="1">
      <c r="A9" s="1196">
        <v>2005</v>
      </c>
      <c r="B9" s="347" t="s">
        <v>182</v>
      </c>
      <c r="C9" s="135">
        <v>18</v>
      </c>
      <c r="D9" s="136">
        <v>0</v>
      </c>
      <c r="E9" s="135">
        <v>0</v>
      </c>
      <c r="F9" s="141">
        <v>0</v>
      </c>
      <c r="G9" s="266">
        <f t="shared" si="0"/>
        <v>0</v>
      </c>
      <c r="H9" s="135">
        <v>0</v>
      </c>
      <c r="I9" s="267">
        <v>0</v>
      </c>
      <c r="J9" s="272">
        <f t="shared" si="1"/>
        <v>0</v>
      </c>
    </row>
    <row r="10" spans="1:10" ht="19.5" customHeight="1">
      <c r="A10" s="1197"/>
      <c r="B10" s="265" t="s">
        <v>183</v>
      </c>
      <c r="C10" s="112">
        <v>2218</v>
      </c>
      <c r="D10" s="111">
        <v>1</v>
      </c>
      <c r="E10" s="112">
        <v>72</v>
      </c>
      <c r="F10" s="113">
        <v>1</v>
      </c>
      <c r="G10" s="114">
        <f t="shared" si="0"/>
        <v>73</v>
      </c>
      <c r="H10" s="112">
        <v>32</v>
      </c>
      <c r="I10" s="115">
        <v>0</v>
      </c>
      <c r="J10" s="116">
        <f t="shared" si="1"/>
        <v>32</v>
      </c>
    </row>
    <row r="11" spans="1:10" ht="19.5" customHeight="1" thickBot="1">
      <c r="A11" s="1198"/>
      <c r="B11" s="465" t="s">
        <v>144</v>
      </c>
      <c r="C11" s="268">
        <f>+C10+C9</f>
        <v>2236</v>
      </c>
      <c r="D11" s="269">
        <f>+D10+D9</f>
        <v>1</v>
      </c>
      <c r="E11" s="268">
        <f>+E10+E9</f>
        <v>72</v>
      </c>
      <c r="F11" s="270">
        <f>+F10+F9</f>
        <v>1</v>
      </c>
      <c r="G11" s="269">
        <f t="shared" si="0"/>
        <v>73</v>
      </c>
      <c r="H11" s="268">
        <f>+H10+H9</f>
        <v>32</v>
      </c>
      <c r="I11" s="271">
        <v>0</v>
      </c>
      <c r="J11" s="89">
        <f t="shared" si="1"/>
        <v>32</v>
      </c>
    </row>
    <row r="12" spans="1:10" ht="19.5" customHeight="1">
      <c r="A12" s="1196">
        <v>2006</v>
      </c>
      <c r="B12" s="347" t="s">
        <v>182</v>
      </c>
      <c r="C12" s="135">
        <v>32</v>
      </c>
      <c r="D12" s="136">
        <v>0</v>
      </c>
      <c r="E12" s="135">
        <v>0</v>
      </c>
      <c r="F12" s="141">
        <v>0</v>
      </c>
      <c r="G12" s="266">
        <f t="shared" si="0"/>
        <v>0</v>
      </c>
      <c r="H12" s="135">
        <v>0</v>
      </c>
      <c r="I12" s="267">
        <v>0</v>
      </c>
      <c r="J12" s="272">
        <f t="shared" si="1"/>
        <v>0</v>
      </c>
    </row>
    <row r="13" spans="1:10" ht="19.5" customHeight="1">
      <c r="A13" s="1197"/>
      <c r="B13" s="265" t="s">
        <v>183</v>
      </c>
      <c r="C13" s="112">
        <v>2449</v>
      </c>
      <c r="D13" s="111">
        <v>0</v>
      </c>
      <c r="E13" s="112">
        <v>73</v>
      </c>
      <c r="F13" s="113">
        <v>1</v>
      </c>
      <c r="G13" s="114">
        <f t="shared" si="0"/>
        <v>74</v>
      </c>
      <c r="H13" s="112">
        <f>5+19</f>
        <v>24</v>
      </c>
      <c r="I13" s="115">
        <v>0</v>
      </c>
      <c r="J13" s="116">
        <f t="shared" si="1"/>
        <v>24</v>
      </c>
    </row>
    <row r="14" spans="1:10" ht="19.5" customHeight="1" thickBot="1">
      <c r="A14" s="1198"/>
      <c r="B14" s="461" t="s">
        <v>144</v>
      </c>
      <c r="C14" s="268">
        <f>+C13+C12</f>
        <v>2481</v>
      </c>
      <c r="D14" s="269">
        <f>+D13+D12</f>
        <v>0</v>
      </c>
      <c r="E14" s="268">
        <f>+E13+E12</f>
        <v>73</v>
      </c>
      <c r="F14" s="270">
        <f>+F13+F12</f>
        <v>1</v>
      </c>
      <c r="G14" s="269">
        <f t="shared" si="0"/>
        <v>74</v>
      </c>
      <c r="H14" s="268">
        <f>+H13+H12</f>
        <v>24</v>
      </c>
      <c r="I14" s="271">
        <v>0</v>
      </c>
      <c r="J14" s="89">
        <f t="shared" si="1"/>
        <v>24</v>
      </c>
    </row>
    <row r="15" spans="1:10" ht="19.5" customHeight="1">
      <c r="A15" s="1196">
        <v>2007</v>
      </c>
      <c r="B15" s="347" t="s">
        <v>182</v>
      </c>
      <c r="C15" s="276">
        <v>40</v>
      </c>
      <c r="D15" s="277">
        <v>0</v>
      </c>
      <c r="E15" s="276">
        <v>2</v>
      </c>
      <c r="F15" s="346">
        <v>0</v>
      </c>
      <c r="G15" s="348">
        <f>SUM(E15:F15)</f>
        <v>2</v>
      </c>
      <c r="H15" s="276">
        <v>0</v>
      </c>
      <c r="I15" s="85">
        <v>0</v>
      </c>
      <c r="J15" s="272">
        <f t="shared" si="1"/>
        <v>0</v>
      </c>
    </row>
    <row r="16" spans="1:10" ht="19.5" customHeight="1">
      <c r="A16" s="1197"/>
      <c r="B16" s="265" t="s">
        <v>183</v>
      </c>
      <c r="C16" s="131">
        <v>2947</v>
      </c>
      <c r="D16" s="132">
        <v>0</v>
      </c>
      <c r="E16" s="131">
        <v>53</v>
      </c>
      <c r="F16" s="130">
        <v>0</v>
      </c>
      <c r="G16" s="133">
        <f>SUM(E16:F16)</f>
        <v>53</v>
      </c>
      <c r="H16" s="131">
        <v>25</v>
      </c>
      <c r="I16" s="87">
        <v>0</v>
      </c>
      <c r="J16" s="116">
        <f t="shared" si="1"/>
        <v>25</v>
      </c>
    </row>
    <row r="17" spans="1:10" ht="19.5" customHeight="1" thickBot="1">
      <c r="A17" s="1198"/>
      <c r="B17" s="461" t="s">
        <v>144</v>
      </c>
      <c r="C17" s="268">
        <f>SUM(C15:C16)</f>
        <v>2987</v>
      </c>
      <c r="D17" s="269">
        <f aca="true" t="shared" si="2" ref="D17:I17">SUM(D15:D16)</f>
        <v>0</v>
      </c>
      <c r="E17" s="268">
        <f t="shared" si="2"/>
        <v>55</v>
      </c>
      <c r="F17" s="270">
        <f t="shared" si="2"/>
        <v>0</v>
      </c>
      <c r="G17" s="269">
        <f>SUM(E17:F17)</f>
        <v>55</v>
      </c>
      <c r="H17" s="268">
        <f t="shared" si="2"/>
        <v>25</v>
      </c>
      <c r="I17" s="270">
        <f t="shared" si="2"/>
        <v>0</v>
      </c>
      <c r="J17" s="89">
        <f t="shared" si="1"/>
        <v>25</v>
      </c>
    </row>
    <row r="18" spans="1:10" ht="19.5" customHeight="1">
      <c r="A18" s="1196">
        <v>2008</v>
      </c>
      <c r="B18" s="347" t="s">
        <v>182</v>
      </c>
      <c r="C18" s="276">
        <v>52</v>
      </c>
      <c r="D18" s="277">
        <v>0</v>
      </c>
      <c r="E18" s="276">
        <v>3</v>
      </c>
      <c r="F18" s="346">
        <v>0</v>
      </c>
      <c r="G18" s="348">
        <f>SUM(E18:F18)</f>
        <v>3</v>
      </c>
      <c r="H18" s="276">
        <v>1</v>
      </c>
      <c r="I18" s="346">
        <v>0</v>
      </c>
      <c r="J18" s="272">
        <f t="shared" si="1"/>
        <v>1</v>
      </c>
    </row>
    <row r="19" spans="1:10" ht="19.5" customHeight="1">
      <c r="A19" s="1197"/>
      <c r="B19" s="265" t="s">
        <v>183</v>
      </c>
      <c r="C19" s="131">
        <v>2727</v>
      </c>
      <c r="D19" s="132">
        <v>0</v>
      </c>
      <c r="E19" s="131">
        <v>48</v>
      </c>
      <c r="F19" s="130">
        <v>0</v>
      </c>
      <c r="G19" s="133">
        <f>SUM(E19:F19)</f>
        <v>48</v>
      </c>
      <c r="H19" s="131">
        <v>11</v>
      </c>
      <c r="I19" s="130">
        <v>0</v>
      </c>
      <c r="J19" s="116">
        <f t="shared" si="1"/>
        <v>11</v>
      </c>
    </row>
    <row r="20" spans="1:10" ht="19.5" customHeight="1" thickBot="1">
      <c r="A20" s="1199"/>
      <c r="B20" s="530" t="s">
        <v>144</v>
      </c>
      <c r="C20" s="531">
        <f>SUM(C18:C19)</f>
        <v>2779</v>
      </c>
      <c r="D20" s="532">
        <f aca="true" t="shared" si="3" ref="D20:I20">SUM(D18:D19)</f>
        <v>0</v>
      </c>
      <c r="E20" s="531">
        <f t="shared" si="3"/>
        <v>51</v>
      </c>
      <c r="F20" s="533">
        <f t="shared" si="3"/>
        <v>0</v>
      </c>
      <c r="G20" s="532">
        <f t="shared" si="3"/>
        <v>51</v>
      </c>
      <c r="H20" s="531">
        <f t="shared" si="3"/>
        <v>12</v>
      </c>
      <c r="I20" s="533">
        <f t="shared" si="3"/>
        <v>0</v>
      </c>
      <c r="J20" s="88">
        <f t="shared" si="1"/>
        <v>12</v>
      </c>
    </row>
    <row r="21" spans="1:10" ht="19.5" customHeight="1">
      <c r="A21" s="1200">
        <v>2009</v>
      </c>
      <c r="B21" s="347" t="s">
        <v>182</v>
      </c>
      <c r="C21" s="466">
        <v>29</v>
      </c>
      <c r="D21" s="467">
        <v>0</v>
      </c>
      <c r="E21" s="468">
        <v>0</v>
      </c>
      <c r="F21" s="346">
        <v>0</v>
      </c>
      <c r="G21" s="348">
        <f>SUM(E21:F21)</f>
        <v>0</v>
      </c>
      <c r="H21" s="466">
        <v>0</v>
      </c>
      <c r="I21" s="346">
        <v>0</v>
      </c>
      <c r="J21" s="272">
        <f aca="true" t="shared" si="4" ref="J21:J26">SUM(H21:I21)</f>
        <v>0</v>
      </c>
    </row>
    <row r="22" spans="1:10" ht="19.5" customHeight="1">
      <c r="A22" s="1184"/>
      <c r="B22" s="265" t="s">
        <v>183</v>
      </c>
      <c r="C22" s="462">
        <v>1863</v>
      </c>
      <c r="D22" s="463">
        <v>1</v>
      </c>
      <c r="E22" s="464">
        <v>17</v>
      </c>
      <c r="F22" s="130">
        <v>0</v>
      </c>
      <c r="G22" s="133">
        <f>SUM(E22:F22)</f>
        <v>17</v>
      </c>
      <c r="H22" s="462">
        <v>19</v>
      </c>
      <c r="I22" s="130">
        <v>0</v>
      </c>
      <c r="J22" s="116">
        <f t="shared" si="4"/>
        <v>19</v>
      </c>
    </row>
    <row r="23" spans="1:10" ht="19.5" customHeight="1" thickBot="1">
      <c r="A23" s="1201"/>
      <c r="B23" s="530" t="s">
        <v>144</v>
      </c>
      <c r="C23" s="531">
        <f aca="true" t="shared" si="5" ref="C23:I23">SUM(C21:C22)</f>
        <v>1892</v>
      </c>
      <c r="D23" s="532">
        <f t="shared" si="5"/>
        <v>1</v>
      </c>
      <c r="E23" s="531">
        <f t="shared" si="5"/>
        <v>17</v>
      </c>
      <c r="F23" s="533">
        <f t="shared" si="5"/>
        <v>0</v>
      </c>
      <c r="G23" s="532">
        <f t="shared" si="5"/>
        <v>17</v>
      </c>
      <c r="H23" s="531">
        <f t="shared" si="5"/>
        <v>19</v>
      </c>
      <c r="I23" s="533">
        <f t="shared" si="5"/>
        <v>0</v>
      </c>
      <c r="J23" s="88">
        <f t="shared" si="4"/>
        <v>19</v>
      </c>
    </row>
    <row r="24" spans="1:10" ht="19.5" customHeight="1">
      <c r="A24" s="1200">
        <v>2010</v>
      </c>
      <c r="B24" s="347" t="s">
        <v>182</v>
      </c>
      <c r="C24" s="582" t="s">
        <v>143</v>
      </c>
      <c r="D24" s="467">
        <v>0</v>
      </c>
      <c r="E24" s="579">
        <v>2</v>
      </c>
      <c r="F24" s="346">
        <v>0</v>
      </c>
      <c r="G24" s="348">
        <f>SUM(E24:F24)</f>
        <v>2</v>
      </c>
      <c r="H24" s="466">
        <v>0</v>
      </c>
      <c r="I24" s="346">
        <v>0</v>
      </c>
      <c r="J24" s="272">
        <f t="shared" si="4"/>
        <v>0</v>
      </c>
    </row>
    <row r="25" spans="1:10" ht="19.5" customHeight="1">
      <c r="A25" s="1184"/>
      <c r="B25" s="265" t="s">
        <v>183</v>
      </c>
      <c r="C25" s="462">
        <v>201</v>
      </c>
      <c r="D25" s="463">
        <v>0</v>
      </c>
      <c r="E25" s="580">
        <v>42</v>
      </c>
      <c r="F25" s="130">
        <v>0</v>
      </c>
      <c r="G25" s="133">
        <f>SUM(E25:F25)</f>
        <v>42</v>
      </c>
      <c r="H25" s="464">
        <v>29</v>
      </c>
      <c r="I25" s="130">
        <v>0</v>
      </c>
      <c r="J25" s="116">
        <f t="shared" si="4"/>
        <v>29</v>
      </c>
    </row>
    <row r="26" spans="1:10" ht="19.5" customHeight="1" thickBot="1">
      <c r="A26" s="1185"/>
      <c r="B26" s="461" t="s">
        <v>144</v>
      </c>
      <c r="C26" s="268">
        <f aca="true" t="shared" si="6" ref="C26:I26">SUM(C24:C25)</f>
        <v>201</v>
      </c>
      <c r="D26" s="269">
        <f t="shared" si="6"/>
        <v>0</v>
      </c>
      <c r="E26" s="581">
        <f t="shared" si="6"/>
        <v>44</v>
      </c>
      <c r="F26" s="533">
        <f t="shared" si="6"/>
        <v>0</v>
      </c>
      <c r="G26" s="532">
        <f t="shared" si="6"/>
        <v>44</v>
      </c>
      <c r="H26" s="531">
        <f t="shared" si="6"/>
        <v>29</v>
      </c>
      <c r="I26" s="533">
        <f t="shared" si="6"/>
        <v>0</v>
      </c>
      <c r="J26" s="88">
        <f t="shared" si="4"/>
        <v>29</v>
      </c>
    </row>
    <row r="27" spans="1:10" ht="19.5" customHeight="1">
      <c r="A27" s="1200">
        <v>2011</v>
      </c>
      <c r="B27" s="347" t="s">
        <v>182</v>
      </c>
      <c r="C27" s="588">
        <v>50</v>
      </c>
      <c r="D27" s="583">
        <v>0</v>
      </c>
      <c r="E27" s="584">
        <v>0</v>
      </c>
      <c r="F27" s="585">
        <v>0</v>
      </c>
      <c r="G27" s="348">
        <f>SUM(E27:F27)</f>
        <v>0</v>
      </c>
      <c r="H27" s="582">
        <v>0</v>
      </c>
      <c r="I27" s="585">
        <v>0</v>
      </c>
      <c r="J27" s="272">
        <f>SUM(H27:I27)</f>
        <v>0</v>
      </c>
    </row>
    <row r="28" spans="1:10" ht="19.5" customHeight="1">
      <c r="A28" s="1184"/>
      <c r="B28" s="265" t="s">
        <v>183</v>
      </c>
      <c r="C28" s="589">
        <v>2484</v>
      </c>
      <c r="D28" s="562">
        <v>0</v>
      </c>
      <c r="E28" s="590">
        <v>33</v>
      </c>
      <c r="F28" s="586">
        <v>0</v>
      </c>
      <c r="G28" s="133">
        <f>SUM(E28:F28)</f>
        <v>33</v>
      </c>
      <c r="H28" s="587">
        <v>22</v>
      </c>
      <c r="I28" s="586">
        <v>0</v>
      </c>
      <c r="J28" s="116">
        <f>SUM(H28:I28)</f>
        <v>22</v>
      </c>
    </row>
    <row r="29" spans="1:10" ht="19.5" customHeight="1" thickBot="1">
      <c r="A29" s="1201"/>
      <c r="B29" s="530" t="s">
        <v>144</v>
      </c>
      <c r="C29" s="531">
        <f aca="true" t="shared" si="7" ref="C29:I29">SUM(C27:C28)</f>
        <v>2534</v>
      </c>
      <c r="D29" s="532">
        <f t="shared" si="7"/>
        <v>0</v>
      </c>
      <c r="E29" s="531">
        <f t="shared" si="7"/>
        <v>33</v>
      </c>
      <c r="F29" s="533">
        <f t="shared" si="7"/>
        <v>0</v>
      </c>
      <c r="G29" s="532">
        <f t="shared" si="7"/>
        <v>33</v>
      </c>
      <c r="H29" s="531">
        <f t="shared" si="7"/>
        <v>22</v>
      </c>
      <c r="I29" s="533">
        <f t="shared" si="7"/>
        <v>0</v>
      </c>
      <c r="J29" s="88">
        <f>SUM(H29:I29)</f>
        <v>22</v>
      </c>
    </row>
    <row r="30" spans="1:10" ht="19.5" customHeight="1">
      <c r="A30" s="1200">
        <v>2012</v>
      </c>
      <c r="B30" s="347" t="s">
        <v>182</v>
      </c>
      <c r="C30" s="588">
        <v>79</v>
      </c>
      <c r="D30" s="583">
        <v>0</v>
      </c>
      <c r="E30" s="584">
        <v>3</v>
      </c>
      <c r="F30" s="585">
        <v>0</v>
      </c>
      <c r="G30" s="348">
        <v>3</v>
      </c>
      <c r="H30" s="582">
        <v>0</v>
      </c>
      <c r="I30" s="585">
        <v>0</v>
      </c>
      <c r="J30" s="272">
        <v>0</v>
      </c>
    </row>
    <row r="31" spans="1:10" ht="19.5" customHeight="1">
      <c r="A31" s="1184"/>
      <c r="B31" s="265" t="s">
        <v>183</v>
      </c>
      <c r="C31" s="589">
        <v>2478</v>
      </c>
      <c r="D31" s="562">
        <v>0</v>
      </c>
      <c r="E31" s="590">
        <v>79</v>
      </c>
      <c r="F31" s="586">
        <v>0</v>
      </c>
      <c r="G31" s="133">
        <v>79</v>
      </c>
      <c r="H31" s="587">
        <v>12</v>
      </c>
      <c r="I31" s="586">
        <v>0</v>
      </c>
      <c r="J31" s="116">
        <v>12</v>
      </c>
    </row>
    <row r="32" spans="1:10" ht="19.5" customHeight="1" thickBot="1">
      <c r="A32" s="1201"/>
      <c r="B32" s="530" t="s">
        <v>144</v>
      </c>
      <c r="C32" s="531">
        <f aca="true" t="shared" si="8" ref="C32:I32">SUM(C30:C31)</f>
        <v>2557</v>
      </c>
      <c r="D32" s="532">
        <f t="shared" si="8"/>
        <v>0</v>
      </c>
      <c r="E32" s="531">
        <f t="shared" si="8"/>
        <v>82</v>
      </c>
      <c r="F32" s="533">
        <f t="shared" si="8"/>
        <v>0</v>
      </c>
      <c r="G32" s="532">
        <f t="shared" si="8"/>
        <v>82</v>
      </c>
      <c r="H32" s="531">
        <f t="shared" si="8"/>
        <v>12</v>
      </c>
      <c r="I32" s="533">
        <f t="shared" si="8"/>
        <v>0</v>
      </c>
      <c r="J32" s="88">
        <f>SUM(H32:I32)</f>
        <v>12</v>
      </c>
    </row>
    <row r="33" spans="1:10" ht="19.5" customHeight="1">
      <c r="A33" s="1183">
        <v>2013</v>
      </c>
      <c r="B33" s="347" t="s">
        <v>182</v>
      </c>
      <c r="C33" s="588">
        <v>307</v>
      </c>
      <c r="D33" s="583">
        <v>0</v>
      </c>
      <c r="E33" s="584" t="s">
        <v>143</v>
      </c>
      <c r="F33" s="585" t="s">
        <v>143</v>
      </c>
      <c r="G33" s="348" t="s">
        <v>143</v>
      </c>
      <c r="H33" s="582">
        <v>0</v>
      </c>
      <c r="I33" s="585">
        <v>0</v>
      </c>
      <c r="J33" s="272">
        <v>0</v>
      </c>
    </row>
    <row r="34" spans="1:10" ht="19.5" customHeight="1">
      <c r="A34" s="1184"/>
      <c r="B34" s="265" t="s">
        <v>183</v>
      </c>
      <c r="C34" s="589">
        <v>6328</v>
      </c>
      <c r="D34" s="562">
        <v>0</v>
      </c>
      <c r="E34" s="590" t="s">
        <v>143</v>
      </c>
      <c r="F34" s="586" t="s">
        <v>143</v>
      </c>
      <c r="G34" s="133" t="s">
        <v>143</v>
      </c>
      <c r="H34" s="587">
        <v>37</v>
      </c>
      <c r="I34" s="586">
        <v>0</v>
      </c>
      <c r="J34" s="116">
        <v>37</v>
      </c>
    </row>
    <row r="35" spans="1:10" ht="19.5" customHeight="1" thickBot="1">
      <c r="A35" s="1185"/>
      <c r="B35" s="461" t="s">
        <v>144</v>
      </c>
      <c r="C35" s="268">
        <f>SUM(C33:C34)</f>
        <v>6635</v>
      </c>
      <c r="D35" s="268">
        <f>SUM(D33:D34)</f>
        <v>0</v>
      </c>
      <c r="E35" s="268" t="s">
        <v>143</v>
      </c>
      <c r="F35" s="270" t="s">
        <v>143</v>
      </c>
      <c r="G35" s="269" t="s">
        <v>143</v>
      </c>
      <c r="H35" s="268">
        <v>37</v>
      </c>
      <c r="I35" s="270">
        <v>0</v>
      </c>
      <c r="J35" s="89">
        <v>37</v>
      </c>
    </row>
    <row r="36" spans="1:10" ht="19.5" customHeight="1">
      <c r="A36" s="1183">
        <v>2014</v>
      </c>
      <c r="B36" s="785" t="s">
        <v>182</v>
      </c>
      <c r="C36" s="786">
        <v>485</v>
      </c>
      <c r="D36" s="787">
        <v>0</v>
      </c>
      <c r="E36" s="788" t="s">
        <v>143</v>
      </c>
      <c r="F36" s="789" t="s">
        <v>143</v>
      </c>
      <c r="G36" s="790" t="s">
        <v>143</v>
      </c>
      <c r="H36" s="791">
        <v>1</v>
      </c>
      <c r="I36" s="789">
        <v>0</v>
      </c>
      <c r="J36" s="792">
        <v>1</v>
      </c>
    </row>
    <row r="37" spans="1:10" ht="19.5" customHeight="1">
      <c r="A37" s="1186"/>
      <c r="B37" s="265" t="s">
        <v>183</v>
      </c>
      <c r="C37" s="589">
        <v>6819</v>
      </c>
      <c r="D37" s="562">
        <v>1</v>
      </c>
      <c r="E37" s="590" t="s">
        <v>143</v>
      </c>
      <c r="F37" s="586" t="s">
        <v>143</v>
      </c>
      <c r="G37" s="133" t="s">
        <v>143</v>
      </c>
      <c r="H37" s="587">
        <v>30</v>
      </c>
      <c r="I37" s="586">
        <v>0</v>
      </c>
      <c r="J37" s="116">
        <v>30</v>
      </c>
    </row>
    <row r="38" spans="1:10" ht="19.5" customHeight="1" thickBot="1">
      <c r="A38" s="1187"/>
      <c r="B38" s="461" t="s">
        <v>144</v>
      </c>
      <c r="C38" s="268">
        <f>SUM(C36:C37)</f>
        <v>7304</v>
      </c>
      <c r="D38" s="268">
        <f>SUM(D36:D37)</f>
        <v>1</v>
      </c>
      <c r="E38" s="268" t="s">
        <v>143</v>
      </c>
      <c r="F38" s="270" t="s">
        <v>143</v>
      </c>
      <c r="G38" s="269" t="s">
        <v>143</v>
      </c>
      <c r="H38" s="268">
        <v>31</v>
      </c>
      <c r="I38" s="270">
        <v>0</v>
      </c>
      <c r="J38" s="89">
        <v>31</v>
      </c>
    </row>
    <row r="39" spans="1:10" ht="19.5" customHeight="1">
      <c r="A39" s="1183">
        <v>2015</v>
      </c>
      <c r="B39" s="785" t="s">
        <v>182</v>
      </c>
      <c r="C39" s="786">
        <v>531</v>
      </c>
      <c r="D39" s="787">
        <v>0</v>
      </c>
      <c r="E39" s="788" t="s">
        <v>143</v>
      </c>
      <c r="F39" s="789" t="s">
        <v>143</v>
      </c>
      <c r="G39" s="790" t="s">
        <v>143</v>
      </c>
      <c r="H39" s="791">
        <v>1</v>
      </c>
      <c r="I39" s="789">
        <v>0</v>
      </c>
      <c r="J39" s="792">
        <v>1</v>
      </c>
    </row>
    <row r="40" spans="1:10" ht="19.5" customHeight="1">
      <c r="A40" s="1186"/>
      <c r="B40" s="265" t="s">
        <v>183</v>
      </c>
      <c r="C40" s="589">
        <v>6511</v>
      </c>
      <c r="D40" s="562">
        <v>2</v>
      </c>
      <c r="E40" s="590" t="s">
        <v>143</v>
      </c>
      <c r="F40" s="586" t="s">
        <v>143</v>
      </c>
      <c r="G40" s="133" t="s">
        <v>143</v>
      </c>
      <c r="H40" s="587">
        <v>19</v>
      </c>
      <c r="I40" s="586">
        <v>0</v>
      </c>
      <c r="J40" s="116">
        <v>19</v>
      </c>
    </row>
    <row r="41" spans="1:10" ht="19.5" customHeight="1" thickBot="1">
      <c r="A41" s="1187"/>
      <c r="B41" s="461" t="s">
        <v>144</v>
      </c>
      <c r="C41" s="268">
        <f>SUM(C39:C40)</f>
        <v>7042</v>
      </c>
      <c r="D41" s="268">
        <f>SUM(D39:D40)</f>
        <v>2</v>
      </c>
      <c r="E41" s="268" t="s">
        <v>143</v>
      </c>
      <c r="F41" s="270" t="s">
        <v>143</v>
      </c>
      <c r="G41" s="269" t="s">
        <v>143</v>
      </c>
      <c r="H41" s="268">
        <v>20</v>
      </c>
      <c r="I41" s="270">
        <v>0</v>
      </c>
      <c r="J41" s="89">
        <v>20</v>
      </c>
    </row>
    <row r="42" spans="1:10" ht="19.5" customHeight="1">
      <c r="A42" s="1183">
        <v>2016</v>
      </c>
      <c r="B42" s="785" t="s">
        <v>182</v>
      </c>
      <c r="C42" s="786">
        <v>662</v>
      </c>
      <c r="D42" s="583">
        <v>0</v>
      </c>
      <c r="E42" s="788" t="s">
        <v>143</v>
      </c>
      <c r="F42" s="789" t="s">
        <v>143</v>
      </c>
      <c r="G42" s="790" t="s">
        <v>143</v>
      </c>
      <c r="H42" s="791">
        <v>0</v>
      </c>
      <c r="I42" s="789">
        <v>0</v>
      </c>
      <c r="J42" s="792">
        <v>0</v>
      </c>
    </row>
    <row r="43" spans="1:10" ht="19.5" customHeight="1">
      <c r="A43" s="1186"/>
      <c r="B43" s="265" t="s">
        <v>183</v>
      </c>
      <c r="C43" s="589">
        <v>7035</v>
      </c>
      <c r="D43" s="562">
        <v>0</v>
      </c>
      <c r="E43" s="590" t="s">
        <v>143</v>
      </c>
      <c r="F43" s="586" t="s">
        <v>143</v>
      </c>
      <c r="G43" s="133" t="s">
        <v>143</v>
      </c>
      <c r="H43" s="587">
        <v>26</v>
      </c>
      <c r="I43" s="586">
        <v>0</v>
      </c>
      <c r="J43" s="116">
        <v>26</v>
      </c>
    </row>
    <row r="44" spans="1:10" ht="19.5" customHeight="1" thickBot="1">
      <c r="A44" s="1187"/>
      <c r="B44" s="461" t="s">
        <v>144</v>
      </c>
      <c r="C44" s="268">
        <f>SUM(C42:C43)</f>
        <v>7697</v>
      </c>
      <c r="D44" s="268">
        <f>SUM(D42:D43)</f>
        <v>0</v>
      </c>
      <c r="E44" s="268" t="s">
        <v>143</v>
      </c>
      <c r="F44" s="270" t="s">
        <v>143</v>
      </c>
      <c r="G44" s="269" t="s">
        <v>143</v>
      </c>
      <c r="H44" s="268">
        <v>26</v>
      </c>
      <c r="I44" s="270">
        <v>0</v>
      </c>
      <c r="J44" s="89">
        <v>26</v>
      </c>
    </row>
    <row r="45" spans="1:10" ht="19.5" customHeight="1">
      <c r="A45" s="1183">
        <v>2017</v>
      </c>
      <c r="B45" s="785" t="s">
        <v>182</v>
      </c>
      <c r="C45" s="786">
        <v>861</v>
      </c>
      <c r="D45" s="787">
        <v>0</v>
      </c>
      <c r="E45" s="788" t="s">
        <v>143</v>
      </c>
      <c r="F45" s="789" t="s">
        <v>143</v>
      </c>
      <c r="G45" s="790" t="s">
        <v>143</v>
      </c>
      <c r="H45" s="791">
        <v>0</v>
      </c>
      <c r="I45" s="789">
        <v>0</v>
      </c>
      <c r="J45" s="792">
        <v>0</v>
      </c>
    </row>
    <row r="46" spans="1:10" ht="19.5" customHeight="1">
      <c r="A46" s="1186"/>
      <c r="B46" s="265" t="s">
        <v>183</v>
      </c>
      <c r="C46" s="589">
        <v>8138</v>
      </c>
      <c r="D46" s="562">
        <v>2</v>
      </c>
      <c r="E46" s="590" t="s">
        <v>143</v>
      </c>
      <c r="F46" s="586" t="s">
        <v>143</v>
      </c>
      <c r="G46" s="133" t="s">
        <v>143</v>
      </c>
      <c r="H46" s="587">
        <v>34</v>
      </c>
      <c r="I46" s="586">
        <v>0</v>
      </c>
      <c r="J46" s="116">
        <v>34</v>
      </c>
    </row>
    <row r="47" spans="1:10" ht="19.5" customHeight="1" thickBot="1">
      <c r="A47" s="1187"/>
      <c r="B47" s="461" t="s">
        <v>144</v>
      </c>
      <c r="C47" s="268">
        <f>SUM(C45:C46)</f>
        <v>8999</v>
      </c>
      <c r="D47" s="268">
        <f>SUM(D45:D46)</f>
        <v>2</v>
      </c>
      <c r="E47" s="268" t="s">
        <v>143</v>
      </c>
      <c r="F47" s="270" t="s">
        <v>143</v>
      </c>
      <c r="G47" s="269" t="s">
        <v>143</v>
      </c>
      <c r="H47" s="268">
        <v>34</v>
      </c>
      <c r="I47" s="270">
        <v>0</v>
      </c>
      <c r="J47" s="89">
        <v>34</v>
      </c>
    </row>
    <row r="48" spans="1:10" ht="19.5" customHeight="1">
      <c r="A48" s="1183">
        <v>2018</v>
      </c>
      <c r="B48" s="785" t="s">
        <v>182</v>
      </c>
      <c r="C48" s="786">
        <v>1126</v>
      </c>
      <c r="D48" s="787">
        <v>1</v>
      </c>
      <c r="E48" s="788" t="s">
        <v>143</v>
      </c>
      <c r="F48" s="789" t="s">
        <v>143</v>
      </c>
      <c r="G48" s="790" t="s">
        <v>143</v>
      </c>
      <c r="H48" s="791">
        <v>0</v>
      </c>
      <c r="I48" s="789">
        <v>0</v>
      </c>
      <c r="J48" s="792">
        <v>0</v>
      </c>
    </row>
    <row r="49" spans="1:10" ht="19.5" customHeight="1">
      <c r="A49" s="1186"/>
      <c r="B49" s="265" t="s">
        <v>183</v>
      </c>
      <c r="C49" s="589">
        <v>8642</v>
      </c>
      <c r="D49" s="562">
        <v>3</v>
      </c>
      <c r="E49" s="590" t="s">
        <v>143</v>
      </c>
      <c r="F49" s="586" t="s">
        <v>143</v>
      </c>
      <c r="G49" s="133" t="s">
        <v>143</v>
      </c>
      <c r="H49" s="587">
        <v>23</v>
      </c>
      <c r="I49" s="586">
        <v>0</v>
      </c>
      <c r="J49" s="116">
        <v>23</v>
      </c>
    </row>
    <row r="50" spans="1:10" ht="19.5" customHeight="1" thickBot="1">
      <c r="A50" s="1187"/>
      <c r="B50" s="461" t="s">
        <v>144</v>
      </c>
      <c r="C50" s="268">
        <f>SUM(C48:C49)</f>
        <v>9768</v>
      </c>
      <c r="D50" s="268">
        <f>SUM(D48:D49)</f>
        <v>4</v>
      </c>
      <c r="E50" s="268" t="s">
        <v>143</v>
      </c>
      <c r="F50" s="270" t="s">
        <v>143</v>
      </c>
      <c r="G50" s="269" t="s">
        <v>143</v>
      </c>
      <c r="H50" s="268">
        <v>23</v>
      </c>
      <c r="I50" s="270">
        <v>0</v>
      </c>
      <c r="J50" s="89">
        <v>23</v>
      </c>
    </row>
    <row r="51" spans="1:10" ht="19.5" customHeight="1">
      <c r="A51" s="1188">
        <v>2019</v>
      </c>
      <c r="B51" s="785" t="s">
        <v>182</v>
      </c>
      <c r="C51" s="786">
        <v>1197</v>
      </c>
      <c r="D51" s="787">
        <v>0</v>
      </c>
      <c r="E51" s="788" t="s">
        <v>143</v>
      </c>
      <c r="F51" s="789" t="s">
        <v>143</v>
      </c>
      <c r="G51" s="790" t="s">
        <v>143</v>
      </c>
      <c r="H51" s="791">
        <v>1</v>
      </c>
      <c r="I51" s="789">
        <v>0</v>
      </c>
      <c r="J51" s="792">
        <v>1</v>
      </c>
    </row>
    <row r="52" spans="1:10" ht="19.5" customHeight="1">
      <c r="A52" s="1189"/>
      <c r="B52" s="265" t="s">
        <v>183</v>
      </c>
      <c r="C52" s="589">
        <v>9077</v>
      </c>
      <c r="D52" s="562">
        <v>9</v>
      </c>
      <c r="E52" s="590" t="s">
        <v>143</v>
      </c>
      <c r="F52" s="586" t="s">
        <v>143</v>
      </c>
      <c r="G52" s="133" t="s">
        <v>143</v>
      </c>
      <c r="H52" s="587">
        <v>24</v>
      </c>
      <c r="I52" s="586">
        <v>0</v>
      </c>
      <c r="J52" s="116">
        <v>24</v>
      </c>
    </row>
    <row r="53" spans="1:10" ht="19.5" customHeight="1" thickBot="1">
      <c r="A53" s="1190"/>
      <c r="B53" s="461" t="s">
        <v>144</v>
      </c>
      <c r="C53" s="268">
        <f>SUM(C51:C52)</f>
        <v>10274</v>
      </c>
      <c r="D53" s="268">
        <f>SUM(D51:D52)</f>
        <v>9</v>
      </c>
      <c r="E53" s="268" t="s">
        <v>143</v>
      </c>
      <c r="F53" s="270" t="s">
        <v>143</v>
      </c>
      <c r="G53" s="269" t="s">
        <v>143</v>
      </c>
      <c r="H53" s="268">
        <v>25</v>
      </c>
      <c r="I53" s="270">
        <v>0</v>
      </c>
      <c r="J53" s="89">
        <v>25</v>
      </c>
    </row>
    <row r="54" spans="1:10" ht="19.5" customHeight="1">
      <c r="A54" s="1188">
        <v>2020</v>
      </c>
      <c r="B54" s="785" t="s">
        <v>182</v>
      </c>
      <c r="C54" s="786">
        <v>1004</v>
      </c>
      <c r="D54" s="787">
        <v>0</v>
      </c>
      <c r="E54" s="788" t="s">
        <v>143</v>
      </c>
      <c r="F54" s="789" t="s">
        <v>143</v>
      </c>
      <c r="G54" s="790" t="s">
        <v>143</v>
      </c>
      <c r="H54" s="791">
        <v>1</v>
      </c>
      <c r="I54" s="789">
        <v>0</v>
      </c>
      <c r="J54" s="792">
        <v>1</v>
      </c>
    </row>
    <row r="55" spans="1:10" ht="19.5" customHeight="1">
      <c r="A55" s="1189"/>
      <c r="B55" s="265" t="s">
        <v>183</v>
      </c>
      <c r="C55" s="589">
        <v>9353</v>
      </c>
      <c r="D55" s="562">
        <v>0</v>
      </c>
      <c r="E55" s="590" t="s">
        <v>143</v>
      </c>
      <c r="F55" s="586" t="s">
        <v>143</v>
      </c>
      <c r="G55" s="133" t="s">
        <v>143</v>
      </c>
      <c r="H55" s="587">
        <v>15</v>
      </c>
      <c r="I55" s="586">
        <v>0</v>
      </c>
      <c r="J55" s="116">
        <v>15</v>
      </c>
    </row>
    <row r="56" spans="1:10" ht="19.5" customHeight="1" thickBot="1">
      <c r="A56" s="1191"/>
      <c r="B56" s="672" t="s">
        <v>144</v>
      </c>
      <c r="C56" s="673">
        <f>SUM(C54:C55)</f>
        <v>10357</v>
      </c>
      <c r="D56" s="673">
        <f>SUM(D54:D55)</f>
        <v>0</v>
      </c>
      <c r="E56" s="673" t="s">
        <v>143</v>
      </c>
      <c r="F56" s="117" t="s">
        <v>143</v>
      </c>
      <c r="G56" s="674" t="s">
        <v>143</v>
      </c>
      <c r="H56" s="673">
        <v>16</v>
      </c>
      <c r="I56" s="117">
        <v>0</v>
      </c>
      <c r="J56" s="675">
        <v>16</v>
      </c>
    </row>
    <row r="57" spans="1:10" ht="19.5" customHeight="1" thickTop="1">
      <c r="A57" s="1183">
        <v>2021</v>
      </c>
      <c r="B57" s="785" t="s">
        <v>182</v>
      </c>
      <c r="C57" s="786">
        <v>1422</v>
      </c>
      <c r="D57" s="787">
        <v>0</v>
      </c>
      <c r="E57" s="788" t="s">
        <v>143</v>
      </c>
      <c r="F57" s="789" t="s">
        <v>143</v>
      </c>
      <c r="G57" s="790" t="s">
        <v>143</v>
      </c>
      <c r="H57" s="791">
        <v>0</v>
      </c>
      <c r="I57" s="789">
        <v>0</v>
      </c>
      <c r="J57" s="792">
        <v>0</v>
      </c>
    </row>
    <row r="58" spans="1:10" ht="19.5" customHeight="1">
      <c r="A58" s="1186"/>
      <c r="B58" s="265" t="s">
        <v>183</v>
      </c>
      <c r="C58" s="589">
        <v>12693</v>
      </c>
      <c r="D58" s="562">
        <v>6</v>
      </c>
      <c r="E58" s="590" t="s">
        <v>143</v>
      </c>
      <c r="F58" s="586" t="s">
        <v>143</v>
      </c>
      <c r="G58" s="133" t="s">
        <v>143</v>
      </c>
      <c r="H58" s="587">
        <v>24</v>
      </c>
      <c r="I58" s="586">
        <v>0</v>
      </c>
      <c r="J58" s="116">
        <v>24</v>
      </c>
    </row>
    <row r="59" spans="1:10" ht="19.5" customHeight="1" thickBot="1">
      <c r="A59" s="1187"/>
      <c r="B59" s="461" t="s">
        <v>144</v>
      </c>
      <c r="C59" s="268">
        <f>SUM(C57:C58)</f>
        <v>14115</v>
      </c>
      <c r="D59" s="268">
        <f>SUM(D57:D58)</f>
        <v>6</v>
      </c>
      <c r="E59" s="268" t="s">
        <v>143</v>
      </c>
      <c r="F59" s="270" t="s">
        <v>143</v>
      </c>
      <c r="G59" s="269" t="s">
        <v>143</v>
      </c>
      <c r="H59" s="268">
        <v>24</v>
      </c>
      <c r="I59" s="270">
        <v>0</v>
      </c>
      <c r="J59" s="89">
        <v>24</v>
      </c>
    </row>
    <row r="60" spans="1:10" ht="19.5" customHeight="1">
      <c r="A60" s="1192">
        <v>2022</v>
      </c>
      <c r="B60" s="785" t="s">
        <v>182</v>
      </c>
      <c r="C60" s="786">
        <v>1677</v>
      </c>
      <c r="D60" s="787">
        <v>0</v>
      </c>
      <c r="E60" s="788" t="s">
        <v>143</v>
      </c>
      <c r="F60" s="789" t="s">
        <v>143</v>
      </c>
      <c r="G60" s="790" t="s">
        <v>143</v>
      </c>
      <c r="H60" s="791">
        <v>1</v>
      </c>
      <c r="I60" s="789">
        <v>0</v>
      </c>
      <c r="J60" s="792">
        <v>0</v>
      </c>
    </row>
    <row r="61" spans="1:10" ht="19.5" customHeight="1">
      <c r="A61" s="1184"/>
      <c r="B61" s="265" t="s">
        <v>183</v>
      </c>
      <c r="C61" s="589">
        <v>12946</v>
      </c>
      <c r="D61" s="562">
        <v>5</v>
      </c>
      <c r="E61" s="590" t="s">
        <v>143</v>
      </c>
      <c r="F61" s="586" t="s">
        <v>143</v>
      </c>
      <c r="G61" s="133" t="s">
        <v>143</v>
      </c>
      <c r="H61" s="587">
        <v>28</v>
      </c>
      <c r="I61" s="586">
        <v>0</v>
      </c>
      <c r="J61" s="116">
        <v>0</v>
      </c>
    </row>
    <row r="62" spans="1:10" ht="19.5" customHeight="1" thickBot="1">
      <c r="A62" s="1193"/>
      <c r="B62" s="672" t="s">
        <v>144</v>
      </c>
      <c r="C62" s="673">
        <f>SUM(C60:C61)</f>
        <v>14623</v>
      </c>
      <c r="D62" s="673">
        <f>SUM(D60:D61)</f>
        <v>5</v>
      </c>
      <c r="E62" s="673" t="s">
        <v>143</v>
      </c>
      <c r="F62" s="117" t="s">
        <v>143</v>
      </c>
      <c r="G62" s="674" t="s">
        <v>143</v>
      </c>
      <c r="H62" s="673">
        <v>29</v>
      </c>
      <c r="I62" s="117">
        <v>0</v>
      </c>
      <c r="J62" s="675">
        <v>0</v>
      </c>
    </row>
    <row r="63" spans="1:10" ht="13.5" thickTop="1">
      <c r="A63" s="1236"/>
      <c r="B63" s="1236"/>
      <c r="C63" s="1236"/>
      <c r="D63" s="1236"/>
      <c r="E63" s="1236"/>
      <c r="F63" s="1236"/>
      <c r="G63" s="1236"/>
      <c r="H63" s="1236"/>
      <c r="I63" s="1236"/>
      <c r="J63" s="1236"/>
    </row>
    <row r="64" spans="1:2" ht="15.75" customHeight="1">
      <c r="A64" s="1194" t="s">
        <v>341</v>
      </c>
      <c r="B64" s="1194"/>
    </row>
    <row r="65" spans="1:4" ht="15.75" customHeight="1">
      <c r="A65" s="1002" t="s">
        <v>592</v>
      </c>
      <c r="B65" s="1007"/>
      <c r="C65" s="1007"/>
      <c r="D65" s="1007"/>
    </row>
    <row r="66" spans="1:10" ht="15.75" customHeight="1">
      <c r="A66" s="121" t="s">
        <v>594</v>
      </c>
      <c r="B66" s="121"/>
      <c r="C66" s="121"/>
      <c r="D66" s="121"/>
      <c r="E66" s="121"/>
      <c r="F66" s="121"/>
      <c r="G66" s="121"/>
      <c r="H66" s="121"/>
      <c r="I66" s="121"/>
      <c r="J66" s="121"/>
    </row>
    <row r="67" spans="1:11" ht="15.75" customHeight="1">
      <c r="A67" s="1122" t="s">
        <v>351</v>
      </c>
      <c r="B67" s="1123"/>
      <c r="C67" s="1123"/>
      <c r="D67" s="1123"/>
      <c r="E67" s="1123"/>
      <c r="F67" s="1123"/>
      <c r="G67" s="1123"/>
      <c r="H67" s="1123"/>
      <c r="I67" s="106"/>
      <c r="J67" s="106"/>
      <c r="K67" s="106"/>
    </row>
    <row r="68" spans="1:13" ht="15.75" customHeight="1">
      <c r="A68" s="1195" t="s">
        <v>622</v>
      </c>
      <c r="B68" s="1195"/>
      <c r="C68" s="1195"/>
      <c r="D68" s="1195"/>
      <c r="E68" s="1195"/>
      <c r="F68" s="1195"/>
      <c r="G68" s="1195"/>
      <c r="H68" s="1195"/>
      <c r="I68" s="1195"/>
      <c r="J68" s="1195"/>
      <c r="K68" s="784"/>
      <c r="L68" s="784"/>
      <c r="M68" s="784"/>
    </row>
    <row r="72" spans="2:8" s="45" customFormat="1" ht="21" customHeight="1">
      <c r="B72" s="46"/>
      <c r="C72" s="1008" t="s">
        <v>36</v>
      </c>
      <c r="D72" s="1008"/>
      <c r="F72" s="53"/>
      <c r="G72" s="1120"/>
      <c r="H72" s="1120"/>
    </row>
    <row r="75" ht="12" customHeight="1"/>
  </sheetData>
  <sheetProtection/>
  <mergeCells count="34">
    <mergeCell ref="A2:J2"/>
    <mergeCell ref="A3:J3"/>
    <mergeCell ref="A4:A5"/>
    <mergeCell ref="B4:B5"/>
    <mergeCell ref="C4:C5"/>
    <mergeCell ref="A9:A11"/>
    <mergeCell ref="E4:G4"/>
    <mergeCell ref="D4:D5"/>
    <mergeCell ref="H4:J4"/>
    <mergeCell ref="A12:A14"/>
    <mergeCell ref="A15:A17"/>
    <mergeCell ref="A6:A8"/>
    <mergeCell ref="A45:A47"/>
    <mergeCell ref="A18:A20"/>
    <mergeCell ref="A21:A23"/>
    <mergeCell ref="A30:A32"/>
    <mergeCell ref="A24:A26"/>
    <mergeCell ref="A27:A29"/>
    <mergeCell ref="A42:A44"/>
    <mergeCell ref="G72:H72"/>
    <mergeCell ref="A67:H67"/>
    <mergeCell ref="A60:A62"/>
    <mergeCell ref="A64:B64"/>
    <mergeCell ref="A57:A59"/>
    <mergeCell ref="A65:D65"/>
    <mergeCell ref="A68:J68"/>
    <mergeCell ref="A63:J63"/>
    <mergeCell ref="A33:A35"/>
    <mergeCell ref="A36:A38"/>
    <mergeCell ref="A39:A41"/>
    <mergeCell ref="A48:A50"/>
    <mergeCell ref="C72:D72"/>
    <mergeCell ref="A51:A53"/>
    <mergeCell ref="A54:A56"/>
  </mergeCells>
  <hyperlinks>
    <hyperlink ref="A1" r:id="rId1" display="http://kayham.erciyes.edu.tr/"/>
  </hyperlinks>
  <printOptions/>
  <pageMargins left="0.75" right="0.29" top="0.73" bottom="0.31" header="0.5" footer="0.2"/>
  <pageSetup horizontalDpi="600" verticalDpi="600" orientation="landscape" paperSize="9" scale="78" r:id="rId3"/>
  <ignoredErrors>
    <ignoredError sqref="G6:G7 G9:G10 G12:G13 G15:G16 G18:G19 G21:G22 G24:G25 G27:G28" formulaRange="1"/>
    <ignoredError sqref="G8 G11 G14 G17 G20 G23 G26" formula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11.00390625" style="0" customWidth="1"/>
    <col min="2" max="2" width="15.00390625" style="0" customWidth="1"/>
    <col min="3" max="6" width="15.28125" style="0" customWidth="1"/>
    <col min="7" max="7" width="19.28125" style="0" customWidth="1"/>
    <col min="8" max="8" width="15.28125" style="0" customWidth="1"/>
  </cols>
  <sheetData>
    <row r="1" spans="1:8" s="106" customFormat="1" ht="13.5" thickBot="1">
      <c r="A1" s="143" t="s">
        <v>3</v>
      </c>
      <c r="B1" s="108"/>
      <c r="C1" s="108"/>
      <c r="D1" s="108"/>
      <c r="E1" s="108"/>
      <c r="F1" s="108"/>
      <c r="H1" s="842" t="s">
        <v>4</v>
      </c>
    </row>
    <row r="2" spans="1:21" s="106" customFormat="1" ht="27.75" customHeight="1" thickBot="1" thickTop="1">
      <c r="A2" s="1101" t="s">
        <v>488</v>
      </c>
      <c r="B2" s="1102"/>
      <c r="C2" s="1102"/>
      <c r="D2" s="1102"/>
      <c r="E2" s="1102"/>
      <c r="F2" s="1102"/>
      <c r="G2" s="1102"/>
      <c r="H2" s="1103"/>
      <c r="I2" s="108"/>
      <c r="J2" s="144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s="106" customFormat="1" ht="52.5" customHeight="1" thickBot="1">
      <c r="A3" s="1104" t="s">
        <v>620</v>
      </c>
      <c r="B3" s="1227"/>
      <c r="C3" s="1227"/>
      <c r="D3" s="1227"/>
      <c r="E3" s="1227"/>
      <c r="F3" s="1227"/>
      <c r="G3" s="1227"/>
      <c r="H3" s="122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12" s="106" customFormat="1" ht="27.75" customHeight="1">
      <c r="A4" s="1208" t="s">
        <v>52</v>
      </c>
      <c r="B4" s="1229" t="s">
        <v>173</v>
      </c>
      <c r="C4" s="1231" t="s">
        <v>178</v>
      </c>
      <c r="D4" s="1232"/>
      <c r="E4" s="1231" t="s">
        <v>179</v>
      </c>
      <c r="F4" s="1232"/>
      <c r="G4" s="1231" t="s">
        <v>144</v>
      </c>
      <c r="H4" s="1233"/>
      <c r="I4" s="118"/>
      <c r="J4" s="118"/>
      <c r="K4" s="118"/>
      <c r="L4" s="118"/>
    </row>
    <row r="5" spans="1:8" s="106" customFormat="1" ht="53.25" customHeight="1" thickBot="1">
      <c r="A5" s="1209"/>
      <c r="B5" s="1230"/>
      <c r="C5" s="892" t="s">
        <v>616</v>
      </c>
      <c r="D5" s="134" t="s">
        <v>184</v>
      </c>
      <c r="E5" s="892" t="s">
        <v>617</v>
      </c>
      <c r="F5" s="134" t="s">
        <v>184</v>
      </c>
      <c r="G5" s="892" t="s">
        <v>617</v>
      </c>
      <c r="H5" s="137" t="s">
        <v>184</v>
      </c>
    </row>
    <row r="6" spans="1:8" s="106" customFormat="1" ht="19.5" customHeight="1">
      <c r="A6" s="1220">
        <v>2004</v>
      </c>
      <c r="B6" s="347" t="s">
        <v>182</v>
      </c>
      <c r="C6" s="135">
        <v>596</v>
      </c>
      <c r="D6" s="136">
        <v>0</v>
      </c>
      <c r="E6" s="135">
        <v>0</v>
      </c>
      <c r="F6" s="136">
        <v>0</v>
      </c>
      <c r="G6" s="138">
        <f>C6+E6</f>
        <v>596</v>
      </c>
      <c r="H6" s="139">
        <f>D6+F6</f>
        <v>0</v>
      </c>
    </row>
    <row r="7" spans="1:8" s="106" customFormat="1" ht="19.5" customHeight="1">
      <c r="A7" s="1221"/>
      <c r="B7" s="265" t="s">
        <v>183</v>
      </c>
      <c r="C7" s="112">
        <v>51366</v>
      </c>
      <c r="D7" s="111">
        <v>512</v>
      </c>
      <c r="E7" s="112">
        <v>0</v>
      </c>
      <c r="F7" s="111">
        <v>0</v>
      </c>
      <c r="G7" s="119">
        <f aca="true" t="shared" si="0" ref="G7:H17">C7+E7</f>
        <v>51366</v>
      </c>
      <c r="H7" s="120">
        <f t="shared" si="0"/>
        <v>512</v>
      </c>
    </row>
    <row r="8" spans="1:8" s="106" customFormat="1" ht="19.5" customHeight="1" thickBot="1">
      <c r="A8" s="1222"/>
      <c r="B8" s="461" t="s">
        <v>144</v>
      </c>
      <c r="C8" s="273">
        <f>+C7+C6</f>
        <v>51962</v>
      </c>
      <c r="D8" s="274">
        <f>+D7+D6</f>
        <v>512</v>
      </c>
      <c r="E8" s="273">
        <f>+E7+E6</f>
        <v>0</v>
      </c>
      <c r="F8" s="274">
        <f>+F7+F6</f>
        <v>0</v>
      </c>
      <c r="G8" s="275">
        <f t="shared" si="0"/>
        <v>51962</v>
      </c>
      <c r="H8" s="278">
        <f t="shared" si="0"/>
        <v>512</v>
      </c>
    </row>
    <row r="9" spans="1:8" s="106" customFormat="1" ht="19.5" customHeight="1">
      <c r="A9" s="1220">
        <v>2005</v>
      </c>
      <c r="B9" s="347" t="s">
        <v>182</v>
      </c>
      <c r="C9" s="135">
        <v>293</v>
      </c>
      <c r="D9" s="136">
        <v>0</v>
      </c>
      <c r="E9" s="135">
        <v>0</v>
      </c>
      <c r="F9" s="136">
        <v>0</v>
      </c>
      <c r="G9" s="138">
        <f t="shared" si="0"/>
        <v>293</v>
      </c>
      <c r="H9" s="139">
        <f t="shared" si="0"/>
        <v>0</v>
      </c>
    </row>
    <row r="10" spans="1:8" s="106" customFormat="1" ht="19.5" customHeight="1">
      <c r="A10" s="1221"/>
      <c r="B10" s="265" t="s">
        <v>183</v>
      </c>
      <c r="C10" s="112">
        <v>31702</v>
      </c>
      <c r="D10" s="111">
        <v>211</v>
      </c>
      <c r="E10" s="112">
        <v>7</v>
      </c>
      <c r="F10" s="111">
        <v>0</v>
      </c>
      <c r="G10" s="119">
        <f t="shared" si="0"/>
        <v>31709</v>
      </c>
      <c r="H10" s="120">
        <f t="shared" si="0"/>
        <v>211</v>
      </c>
    </row>
    <row r="11" spans="1:8" s="106" customFormat="1" ht="19.5" customHeight="1" thickBot="1">
      <c r="A11" s="1222"/>
      <c r="B11" s="461" t="s">
        <v>144</v>
      </c>
      <c r="C11" s="273">
        <f>+C10+C9</f>
        <v>31995</v>
      </c>
      <c r="D11" s="274">
        <f>+D10+D9</f>
        <v>211</v>
      </c>
      <c r="E11" s="273">
        <f>+E10+E9</f>
        <v>7</v>
      </c>
      <c r="F11" s="274">
        <f>+F10+F9</f>
        <v>0</v>
      </c>
      <c r="G11" s="275">
        <f t="shared" si="0"/>
        <v>32002</v>
      </c>
      <c r="H11" s="278">
        <f t="shared" si="0"/>
        <v>211</v>
      </c>
    </row>
    <row r="12" spans="1:8" s="106" customFormat="1" ht="19.5" customHeight="1">
      <c r="A12" s="1220">
        <v>2006</v>
      </c>
      <c r="B12" s="347" t="s">
        <v>182</v>
      </c>
      <c r="C12" s="135">
        <v>498</v>
      </c>
      <c r="D12" s="136">
        <v>2</v>
      </c>
      <c r="E12" s="135">
        <v>0</v>
      </c>
      <c r="F12" s="136">
        <v>0</v>
      </c>
      <c r="G12" s="138">
        <f t="shared" si="0"/>
        <v>498</v>
      </c>
      <c r="H12" s="139">
        <f t="shared" si="0"/>
        <v>2</v>
      </c>
    </row>
    <row r="13" spans="1:8" s="106" customFormat="1" ht="19.5" customHeight="1">
      <c r="A13" s="1221"/>
      <c r="B13" s="265" t="s">
        <v>183</v>
      </c>
      <c r="C13" s="112">
        <v>34186</v>
      </c>
      <c r="D13" s="111">
        <v>376</v>
      </c>
      <c r="E13" s="112">
        <v>0</v>
      </c>
      <c r="F13" s="111">
        <v>0</v>
      </c>
      <c r="G13" s="119">
        <f t="shared" si="0"/>
        <v>34186</v>
      </c>
      <c r="H13" s="120">
        <f t="shared" si="0"/>
        <v>376</v>
      </c>
    </row>
    <row r="14" spans="1:8" s="106" customFormat="1" ht="19.5" customHeight="1" thickBot="1">
      <c r="A14" s="1222"/>
      <c r="B14" s="461" t="s">
        <v>144</v>
      </c>
      <c r="C14" s="273">
        <f>+C13+C12</f>
        <v>34684</v>
      </c>
      <c r="D14" s="274">
        <f>+D13+D12</f>
        <v>378</v>
      </c>
      <c r="E14" s="273">
        <f>+E13+E12</f>
        <v>0</v>
      </c>
      <c r="F14" s="274">
        <f>+F13+F12</f>
        <v>0</v>
      </c>
      <c r="G14" s="275">
        <f t="shared" si="0"/>
        <v>34684</v>
      </c>
      <c r="H14" s="278">
        <f t="shared" si="0"/>
        <v>378</v>
      </c>
    </row>
    <row r="15" spans="1:8" s="106" customFormat="1" ht="19.5" customHeight="1">
      <c r="A15" s="1220">
        <v>2007</v>
      </c>
      <c r="B15" s="347" t="s">
        <v>182</v>
      </c>
      <c r="C15" s="276">
        <v>703</v>
      </c>
      <c r="D15" s="277">
        <v>3</v>
      </c>
      <c r="E15" s="276">
        <v>0</v>
      </c>
      <c r="F15" s="277">
        <v>0</v>
      </c>
      <c r="G15" s="138">
        <f t="shared" si="0"/>
        <v>703</v>
      </c>
      <c r="H15" s="139">
        <f t="shared" si="0"/>
        <v>3</v>
      </c>
    </row>
    <row r="16" spans="1:8" s="106" customFormat="1" ht="19.5" customHeight="1">
      <c r="A16" s="1221"/>
      <c r="B16" s="265" t="s">
        <v>183</v>
      </c>
      <c r="C16" s="131">
        <v>42409</v>
      </c>
      <c r="D16" s="132">
        <v>524</v>
      </c>
      <c r="E16" s="131">
        <v>0</v>
      </c>
      <c r="F16" s="132">
        <v>0</v>
      </c>
      <c r="G16" s="119">
        <f t="shared" si="0"/>
        <v>42409</v>
      </c>
      <c r="H16" s="120">
        <f t="shared" si="0"/>
        <v>524</v>
      </c>
    </row>
    <row r="17" spans="1:8" s="106" customFormat="1" ht="19.5" customHeight="1" thickBot="1">
      <c r="A17" s="1222"/>
      <c r="B17" s="461" t="s">
        <v>144</v>
      </c>
      <c r="C17" s="273">
        <f>SUM(C15:C16)</f>
        <v>43112</v>
      </c>
      <c r="D17" s="274">
        <f>SUM(D15:D16)</f>
        <v>527</v>
      </c>
      <c r="E17" s="273">
        <f>SUM(E15:E16)</f>
        <v>0</v>
      </c>
      <c r="F17" s="274">
        <f>SUM(F15:F16)</f>
        <v>0</v>
      </c>
      <c r="G17" s="275">
        <f t="shared" si="0"/>
        <v>43112</v>
      </c>
      <c r="H17" s="278">
        <f t="shared" si="0"/>
        <v>527</v>
      </c>
    </row>
    <row r="18" spans="1:8" s="106" customFormat="1" ht="19.5" customHeight="1">
      <c r="A18" s="1208">
        <v>2008</v>
      </c>
      <c r="B18" s="347" t="s">
        <v>182</v>
      </c>
      <c r="C18" s="276">
        <v>541</v>
      </c>
      <c r="D18" s="277">
        <v>0</v>
      </c>
      <c r="E18" s="276">
        <v>0</v>
      </c>
      <c r="F18" s="277">
        <v>0</v>
      </c>
      <c r="G18" s="276">
        <v>541</v>
      </c>
      <c r="H18" s="353">
        <v>0</v>
      </c>
    </row>
    <row r="19" spans="1:8" s="106" customFormat="1" ht="19.5" customHeight="1">
      <c r="A19" s="1235"/>
      <c r="B19" s="265" t="s">
        <v>183</v>
      </c>
      <c r="C19" s="131">
        <v>40262</v>
      </c>
      <c r="D19" s="132">
        <v>604</v>
      </c>
      <c r="E19" s="131">
        <v>0</v>
      </c>
      <c r="F19" s="132">
        <v>0</v>
      </c>
      <c r="G19" s="131">
        <v>40262</v>
      </c>
      <c r="H19" s="354">
        <v>604</v>
      </c>
    </row>
    <row r="20" spans="1:8" s="106" customFormat="1" ht="19.5" customHeight="1" thickBot="1">
      <c r="A20" s="1209"/>
      <c r="B20" s="530" t="s">
        <v>144</v>
      </c>
      <c r="C20" s="534">
        <f aca="true" t="shared" si="1" ref="C20:H20">SUM(C18:C19)</f>
        <v>40803</v>
      </c>
      <c r="D20" s="535">
        <f t="shared" si="1"/>
        <v>604</v>
      </c>
      <c r="E20" s="534">
        <f t="shared" si="1"/>
        <v>0</v>
      </c>
      <c r="F20" s="535">
        <f t="shared" si="1"/>
        <v>0</v>
      </c>
      <c r="G20" s="534">
        <f t="shared" si="1"/>
        <v>40803</v>
      </c>
      <c r="H20" s="536">
        <f t="shared" si="1"/>
        <v>604</v>
      </c>
    </row>
    <row r="21" spans="1:8" ht="19.5" customHeight="1">
      <c r="A21" s="1058">
        <v>2009</v>
      </c>
      <c r="B21" s="537" t="s">
        <v>182</v>
      </c>
      <c r="C21" s="84">
        <v>375</v>
      </c>
      <c r="D21" s="230">
        <v>4</v>
      </c>
      <c r="E21" s="84">
        <v>0</v>
      </c>
      <c r="F21" s="277">
        <v>0</v>
      </c>
      <c r="G21" s="276">
        <v>375</v>
      </c>
      <c r="H21" s="353">
        <v>4</v>
      </c>
    </row>
    <row r="22" spans="1:8" s="106" customFormat="1" ht="19.5" customHeight="1">
      <c r="A22" s="1059"/>
      <c r="B22" s="538" t="s">
        <v>183</v>
      </c>
      <c r="C22" s="86">
        <v>28399</v>
      </c>
      <c r="D22" s="155">
        <v>416</v>
      </c>
      <c r="E22" s="86">
        <v>7</v>
      </c>
      <c r="F22" s="132">
        <v>0</v>
      </c>
      <c r="G22" s="131">
        <v>28406</v>
      </c>
      <c r="H22" s="354">
        <v>416</v>
      </c>
    </row>
    <row r="23" spans="1:8" s="106" customFormat="1" ht="19.5" customHeight="1" thickBot="1">
      <c r="A23" s="1070"/>
      <c r="B23" s="539" t="s">
        <v>144</v>
      </c>
      <c r="C23" s="540">
        <f aca="true" t="shared" si="2" ref="C23:H23">SUM(C21:C22)</f>
        <v>28774</v>
      </c>
      <c r="D23" s="541">
        <f t="shared" si="2"/>
        <v>420</v>
      </c>
      <c r="E23" s="540">
        <f t="shared" si="2"/>
        <v>7</v>
      </c>
      <c r="F23" s="541">
        <f t="shared" si="2"/>
        <v>0</v>
      </c>
      <c r="G23" s="540">
        <f t="shared" si="2"/>
        <v>28781</v>
      </c>
      <c r="H23" s="542">
        <f t="shared" si="2"/>
        <v>420</v>
      </c>
    </row>
    <row r="24" spans="1:8" ht="19.5" customHeight="1">
      <c r="A24" s="1223">
        <v>2010</v>
      </c>
      <c r="B24" s="347" t="s">
        <v>182</v>
      </c>
      <c r="C24" s="281">
        <v>10</v>
      </c>
      <c r="D24" s="287">
        <v>0</v>
      </c>
      <c r="E24" s="281">
        <v>0</v>
      </c>
      <c r="F24" s="277">
        <v>0</v>
      </c>
      <c r="G24" s="276">
        <v>10</v>
      </c>
      <c r="H24" s="353">
        <v>0</v>
      </c>
    </row>
    <row r="25" spans="1:8" s="106" customFormat="1" ht="19.5" customHeight="1">
      <c r="A25" s="1224"/>
      <c r="B25" s="265" t="s">
        <v>183</v>
      </c>
      <c r="C25" s="283">
        <v>2999</v>
      </c>
      <c r="D25" s="288">
        <v>32</v>
      </c>
      <c r="E25" s="283">
        <v>0</v>
      </c>
      <c r="F25" s="132">
        <v>0</v>
      </c>
      <c r="G25" s="131">
        <v>2999</v>
      </c>
      <c r="H25" s="354">
        <v>32</v>
      </c>
    </row>
    <row r="26" spans="1:8" s="106" customFormat="1" ht="19.5" customHeight="1" thickBot="1">
      <c r="A26" s="1225"/>
      <c r="B26" s="530" t="s">
        <v>144</v>
      </c>
      <c r="C26" s="534">
        <f aca="true" t="shared" si="3" ref="C26:H26">SUM(C24:C25)</f>
        <v>3009</v>
      </c>
      <c r="D26" s="535">
        <f t="shared" si="3"/>
        <v>32</v>
      </c>
      <c r="E26" s="534">
        <f t="shared" si="3"/>
        <v>0</v>
      </c>
      <c r="F26" s="535">
        <f t="shared" si="3"/>
        <v>0</v>
      </c>
      <c r="G26" s="534">
        <f t="shared" si="3"/>
        <v>3009</v>
      </c>
      <c r="H26" s="536">
        <f t="shared" si="3"/>
        <v>32</v>
      </c>
    </row>
    <row r="27" spans="1:8" s="106" customFormat="1" ht="19.5" customHeight="1">
      <c r="A27" s="1223">
        <v>2011</v>
      </c>
      <c r="B27" s="591" t="s">
        <v>182</v>
      </c>
      <c r="C27" s="558">
        <v>1170</v>
      </c>
      <c r="D27" s="560">
        <v>23</v>
      </c>
      <c r="E27" s="593">
        <v>0</v>
      </c>
      <c r="F27" s="594">
        <v>0</v>
      </c>
      <c r="G27" s="558">
        <v>1170</v>
      </c>
      <c r="H27" s="597">
        <v>23</v>
      </c>
    </row>
    <row r="28" spans="1:8" s="106" customFormat="1" ht="19.5" customHeight="1">
      <c r="A28" s="1224"/>
      <c r="B28" s="592" t="s">
        <v>183</v>
      </c>
      <c r="C28" s="559">
        <v>51360</v>
      </c>
      <c r="D28" s="561">
        <v>1406</v>
      </c>
      <c r="E28" s="595">
        <v>0</v>
      </c>
      <c r="F28" s="596">
        <v>0</v>
      </c>
      <c r="G28" s="559">
        <v>51360</v>
      </c>
      <c r="H28" s="598">
        <v>1406</v>
      </c>
    </row>
    <row r="29" spans="1:8" s="106" customFormat="1" ht="19.5" customHeight="1" thickBot="1">
      <c r="A29" s="1225"/>
      <c r="B29" s="628" t="s">
        <v>144</v>
      </c>
      <c r="C29" s="531">
        <f aca="true" t="shared" si="4" ref="C29:H29">SUM(C27:C28)</f>
        <v>52530</v>
      </c>
      <c r="D29" s="532">
        <f t="shared" si="4"/>
        <v>1429</v>
      </c>
      <c r="E29" s="531">
        <f t="shared" si="4"/>
        <v>0</v>
      </c>
      <c r="F29" s="532">
        <f t="shared" si="4"/>
        <v>0</v>
      </c>
      <c r="G29" s="531">
        <f t="shared" si="4"/>
        <v>52530</v>
      </c>
      <c r="H29" s="629">
        <f t="shared" si="4"/>
        <v>1429</v>
      </c>
    </row>
    <row r="30" spans="1:8" s="106" customFormat="1" ht="19.5" customHeight="1">
      <c r="A30" s="1223">
        <v>2012</v>
      </c>
      <c r="B30" s="591" t="s">
        <v>182</v>
      </c>
      <c r="C30" s="558">
        <v>1415</v>
      </c>
      <c r="D30" s="560">
        <v>20</v>
      </c>
      <c r="E30" s="593">
        <v>0</v>
      </c>
      <c r="F30" s="594">
        <v>0</v>
      </c>
      <c r="G30" s="558">
        <v>1415</v>
      </c>
      <c r="H30" s="597">
        <v>20</v>
      </c>
    </row>
    <row r="31" spans="1:8" s="106" customFormat="1" ht="19.5" customHeight="1">
      <c r="A31" s="1224"/>
      <c r="B31" s="592" t="s">
        <v>183</v>
      </c>
      <c r="C31" s="559">
        <v>44658</v>
      </c>
      <c r="D31" s="561">
        <v>816</v>
      </c>
      <c r="E31" s="595">
        <v>0</v>
      </c>
      <c r="F31" s="596">
        <v>0</v>
      </c>
      <c r="G31" s="559">
        <v>44658</v>
      </c>
      <c r="H31" s="598">
        <v>816</v>
      </c>
    </row>
    <row r="32" spans="1:8" s="106" customFormat="1" ht="19.5" customHeight="1" thickBot="1">
      <c r="A32" s="1225"/>
      <c r="B32" s="628" t="s">
        <v>144</v>
      </c>
      <c r="C32" s="531">
        <f aca="true" t="shared" si="5" ref="C32:H32">SUM(C30:C31)</f>
        <v>46073</v>
      </c>
      <c r="D32" s="532">
        <f t="shared" si="5"/>
        <v>836</v>
      </c>
      <c r="E32" s="531">
        <f t="shared" si="5"/>
        <v>0</v>
      </c>
      <c r="F32" s="532">
        <f t="shared" si="5"/>
        <v>0</v>
      </c>
      <c r="G32" s="531">
        <f t="shared" si="5"/>
        <v>46073</v>
      </c>
      <c r="H32" s="629">
        <f t="shared" si="5"/>
        <v>836</v>
      </c>
    </row>
    <row r="33" spans="1:8" s="106" customFormat="1" ht="19.5" customHeight="1">
      <c r="A33" s="1223">
        <v>2013</v>
      </c>
      <c r="B33" s="591" t="s">
        <v>182</v>
      </c>
      <c r="C33" s="558">
        <v>2050</v>
      </c>
      <c r="D33" s="560">
        <v>56</v>
      </c>
      <c r="E33" s="593">
        <v>0</v>
      </c>
      <c r="F33" s="594">
        <v>0</v>
      </c>
      <c r="G33" s="558">
        <v>2050</v>
      </c>
      <c r="H33" s="597">
        <v>56</v>
      </c>
    </row>
    <row r="34" spans="1:8" s="106" customFormat="1" ht="19.5" customHeight="1">
      <c r="A34" s="1224"/>
      <c r="B34" s="592" t="s">
        <v>183</v>
      </c>
      <c r="C34" s="559">
        <v>72118</v>
      </c>
      <c r="D34" s="561">
        <v>2236</v>
      </c>
      <c r="E34" s="595">
        <v>0</v>
      </c>
      <c r="F34" s="596">
        <v>0</v>
      </c>
      <c r="G34" s="559">
        <v>72118</v>
      </c>
      <c r="H34" s="598">
        <v>2236</v>
      </c>
    </row>
    <row r="35" spans="1:8" s="106" customFormat="1" ht="19.5" customHeight="1" thickBot="1">
      <c r="A35" s="1226"/>
      <c r="B35" s="465" t="s">
        <v>144</v>
      </c>
      <c r="C35" s="268">
        <f aca="true" t="shared" si="6" ref="C35:H35">SUM(C33:C34)</f>
        <v>74168</v>
      </c>
      <c r="D35" s="268">
        <f t="shared" si="6"/>
        <v>2292</v>
      </c>
      <c r="E35" s="268">
        <f t="shared" si="6"/>
        <v>0</v>
      </c>
      <c r="F35" s="893">
        <f t="shared" si="6"/>
        <v>0</v>
      </c>
      <c r="G35" s="268">
        <f t="shared" si="6"/>
        <v>74168</v>
      </c>
      <c r="H35" s="893">
        <f t="shared" si="6"/>
        <v>2292</v>
      </c>
    </row>
    <row r="36" spans="1:8" s="106" customFormat="1" ht="19.5" customHeight="1">
      <c r="A36" s="1223">
        <v>2014</v>
      </c>
      <c r="B36" s="591" t="s">
        <v>182</v>
      </c>
      <c r="C36" s="558">
        <v>1930</v>
      </c>
      <c r="D36" s="560">
        <v>26</v>
      </c>
      <c r="E36" s="593">
        <v>0</v>
      </c>
      <c r="F36" s="594">
        <v>0</v>
      </c>
      <c r="G36" s="558">
        <v>1930</v>
      </c>
      <c r="H36" s="597">
        <v>26</v>
      </c>
    </row>
    <row r="37" spans="1:8" s="106" customFormat="1" ht="19.5" customHeight="1">
      <c r="A37" s="1224"/>
      <c r="B37" s="592" t="s">
        <v>183</v>
      </c>
      <c r="C37" s="559">
        <v>47878</v>
      </c>
      <c r="D37" s="561">
        <v>1003</v>
      </c>
      <c r="E37" s="595">
        <v>0</v>
      </c>
      <c r="F37" s="596">
        <v>0</v>
      </c>
      <c r="G37" s="559">
        <v>47878</v>
      </c>
      <c r="H37" s="598">
        <v>1003</v>
      </c>
    </row>
    <row r="38" spans="1:8" s="106" customFormat="1" ht="19.5" customHeight="1" thickBot="1">
      <c r="A38" s="1225"/>
      <c r="B38" s="628" t="s">
        <v>144</v>
      </c>
      <c r="C38" s="531">
        <f aca="true" t="shared" si="7" ref="C38:H38">SUM(C36:C37)</f>
        <v>49808</v>
      </c>
      <c r="D38" s="532">
        <f t="shared" si="7"/>
        <v>1029</v>
      </c>
      <c r="E38" s="531">
        <f t="shared" si="7"/>
        <v>0</v>
      </c>
      <c r="F38" s="532">
        <f t="shared" si="7"/>
        <v>0</v>
      </c>
      <c r="G38" s="531">
        <f t="shared" si="7"/>
        <v>49808</v>
      </c>
      <c r="H38" s="629">
        <f t="shared" si="7"/>
        <v>1029</v>
      </c>
    </row>
    <row r="39" spans="1:8" s="106" customFormat="1" ht="19.5" customHeight="1">
      <c r="A39" s="1223">
        <v>2015</v>
      </c>
      <c r="B39" s="591" t="s">
        <v>182</v>
      </c>
      <c r="C39" s="558">
        <v>4341</v>
      </c>
      <c r="D39" s="560">
        <v>58</v>
      </c>
      <c r="E39" s="593">
        <v>0</v>
      </c>
      <c r="F39" s="594">
        <v>0</v>
      </c>
      <c r="G39" s="558">
        <v>4341</v>
      </c>
      <c r="H39" s="597">
        <v>58</v>
      </c>
    </row>
    <row r="40" spans="1:8" s="106" customFormat="1" ht="19.5" customHeight="1">
      <c r="A40" s="1224"/>
      <c r="B40" s="592" t="s">
        <v>183</v>
      </c>
      <c r="C40" s="559">
        <v>86992</v>
      </c>
      <c r="D40" s="561">
        <v>2226</v>
      </c>
      <c r="E40" s="595">
        <v>0</v>
      </c>
      <c r="F40" s="596">
        <v>0</v>
      </c>
      <c r="G40" s="559">
        <v>86992</v>
      </c>
      <c r="H40" s="598">
        <v>2226</v>
      </c>
    </row>
    <row r="41" spans="1:8" s="106" customFormat="1" ht="19.5" customHeight="1" thickBot="1">
      <c r="A41" s="1225"/>
      <c r="B41" s="628" t="s">
        <v>144</v>
      </c>
      <c r="C41" s="531">
        <f aca="true" t="shared" si="8" ref="C41:H41">SUM(C39:C40)</f>
        <v>91333</v>
      </c>
      <c r="D41" s="532">
        <f t="shared" si="8"/>
        <v>2284</v>
      </c>
      <c r="E41" s="531">
        <f t="shared" si="8"/>
        <v>0</v>
      </c>
      <c r="F41" s="532">
        <f t="shared" si="8"/>
        <v>0</v>
      </c>
      <c r="G41" s="531">
        <f t="shared" si="8"/>
        <v>91333</v>
      </c>
      <c r="H41" s="629">
        <f t="shared" si="8"/>
        <v>2284</v>
      </c>
    </row>
    <row r="42" spans="1:8" s="106" customFormat="1" ht="19.5" customHeight="1">
      <c r="A42" s="1223">
        <v>2016</v>
      </c>
      <c r="B42" s="591" t="s">
        <v>182</v>
      </c>
      <c r="C42" s="558">
        <v>4955</v>
      </c>
      <c r="D42" s="560">
        <v>82</v>
      </c>
      <c r="E42" s="593">
        <v>0</v>
      </c>
      <c r="F42" s="594">
        <v>0</v>
      </c>
      <c r="G42" s="558">
        <v>4955</v>
      </c>
      <c r="H42" s="560">
        <v>82</v>
      </c>
    </row>
    <row r="43" spans="1:8" s="106" customFormat="1" ht="19.5" customHeight="1">
      <c r="A43" s="1224"/>
      <c r="B43" s="592" t="s">
        <v>183</v>
      </c>
      <c r="C43" s="559">
        <v>83958</v>
      </c>
      <c r="D43" s="561">
        <v>2926</v>
      </c>
      <c r="E43" s="595">
        <v>0</v>
      </c>
      <c r="F43" s="596">
        <v>0</v>
      </c>
      <c r="G43" s="559">
        <v>83958</v>
      </c>
      <c r="H43" s="561">
        <v>2926</v>
      </c>
    </row>
    <row r="44" spans="1:8" s="106" customFormat="1" ht="19.5" customHeight="1" thickBot="1">
      <c r="A44" s="1225"/>
      <c r="B44" s="628" t="s">
        <v>144</v>
      </c>
      <c r="C44" s="531">
        <f aca="true" t="shared" si="9" ref="C44:H44">SUM(C42:C43)</f>
        <v>88913</v>
      </c>
      <c r="D44" s="532">
        <f t="shared" si="9"/>
        <v>3008</v>
      </c>
      <c r="E44" s="531">
        <f t="shared" si="9"/>
        <v>0</v>
      </c>
      <c r="F44" s="532">
        <f t="shared" si="9"/>
        <v>0</v>
      </c>
      <c r="G44" s="531">
        <f t="shared" si="9"/>
        <v>88913</v>
      </c>
      <c r="H44" s="629">
        <f t="shared" si="9"/>
        <v>3008</v>
      </c>
    </row>
    <row r="45" spans="1:8" s="106" customFormat="1" ht="19.5" customHeight="1">
      <c r="A45" s="1223">
        <v>2017</v>
      </c>
      <c r="B45" s="591" t="s">
        <v>182</v>
      </c>
      <c r="C45" s="558">
        <v>5438</v>
      </c>
      <c r="D45" s="560">
        <v>57</v>
      </c>
      <c r="E45" s="593">
        <v>0</v>
      </c>
      <c r="F45" s="594">
        <v>0</v>
      </c>
      <c r="G45" s="558">
        <v>5438</v>
      </c>
      <c r="H45" s="560">
        <v>57</v>
      </c>
    </row>
    <row r="46" spans="1:8" s="106" customFormat="1" ht="19.5" customHeight="1">
      <c r="A46" s="1224"/>
      <c r="B46" s="592" t="s">
        <v>183</v>
      </c>
      <c r="C46" s="559">
        <v>92583</v>
      </c>
      <c r="D46" s="561">
        <v>2439</v>
      </c>
      <c r="E46" s="595">
        <v>0</v>
      </c>
      <c r="F46" s="596">
        <v>0</v>
      </c>
      <c r="G46" s="559">
        <v>92583</v>
      </c>
      <c r="H46" s="561">
        <v>2439</v>
      </c>
    </row>
    <row r="47" spans="1:8" s="106" customFormat="1" ht="19.5" customHeight="1" thickBot="1">
      <c r="A47" s="1225"/>
      <c r="B47" s="628" t="s">
        <v>144</v>
      </c>
      <c r="C47" s="531">
        <f aca="true" t="shared" si="10" ref="C47:H47">SUM(C45:C46)</f>
        <v>98021</v>
      </c>
      <c r="D47" s="532">
        <f t="shared" si="10"/>
        <v>2496</v>
      </c>
      <c r="E47" s="531">
        <f t="shared" si="10"/>
        <v>0</v>
      </c>
      <c r="F47" s="532">
        <f t="shared" si="10"/>
        <v>0</v>
      </c>
      <c r="G47" s="531">
        <f t="shared" si="10"/>
        <v>98021</v>
      </c>
      <c r="H47" s="629">
        <f t="shared" si="10"/>
        <v>2496</v>
      </c>
    </row>
    <row r="48" spans="1:8" s="106" customFormat="1" ht="19.5" customHeight="1">
      <c r="A48" s="1223">
        <v>2018</v>
      </c>
      <c r="B48" s="591" t="s">
        <v>182</v>
      </c>
      <c r="C48" s="558">
        <v>3610</v>
      </c>
      <c r="D48" s="560">
        <v>67</v>
      </c>
      <c r="E48" s="593">
        <v>0</v>
      </c>
      <c r="F48" s="594">
        <v>0</v>
      </c>
      <c r="G48" s="558">
        <v>3610</v>
      </c>
      <c r="H48" s="560">
        <v>67</v>
      </c>
    </row>
    <row r="49" spans="1:8" s="106" customFormat="1" ht="19.5" customHeight="1">
      <c r="A49" s="1224"/>
      <c r="B49" s="592" t="s">
        <v>183</v>
      </c>
      <c r="C49" s="559">
        <v>49658</v>
      </c>
      <c r="D49" s="561">
        <v>1521</v>
      </c>
      <c r="E49" s="595">
        <v>0</v>
      </c>
      <c r="F49" s="596">
        <v>0</v>
      </c>
      <c r="G49" s="559">
        <v>49658</v>
      </c>
      <c r="H49" s="561">
        <v>1521</v>
      </c>
    </row>
    <row r="50" spans="1:8" s="106" customFormat="1" ht="19.5" customHeight="1" thickBot="1">
      <c r="A50" s="1225"/>
      <c r="B50" s="628" t="s">
        <v>144</v>
      </c>
      <c r="C50" s="531">
        <f aca="true" t="shared" si="11" ref="C50:H50">SUM(C48:C49)</f>
        <v>53268</v>
      </c>
      <c r="D50" s="532">
        <f t="shared" si="11"/>
        <v>1588</v>
      </c>
      <c r="E50" s="531">
        <f t="shared" si="11"/>
        <v>0</v>
      </c>
      <c r="F50" s="532">
        <f t="shared" si="11"/>
        <v>0</v>
      </c>
      <c r="G50" s="531">
        <f t="shared" si="11"/>
        <v>53268</v>
      </c>
      <c r="H50" s="629">
        <f t="shared" si="11"/>
        <v>1588</v>
      </c>
    </row>
    <row r="51" spans="1:8" s="106" customFormat="1" ht="19.5" customHeight="1">
      <c r="A51" s="1223">
        <v>2019</v>
      </c>
      <c r="B51" s="591" t="s">
        <v>182</v>
      </c>
      <c r="C51" s="558">
        <v>6280</v>
      </c>
      <c r="D51" s="560">
        <v>100</v>
      </c>
      <c r="E51" s="593">
        <v>0</v>
      </c>
      <c r="F51" s="594">
        <v>0</v>
      </c>
      <c r="G51" s="558">
        <v>6280</v>
      </c>
      <c r="H51" s="560">
        <v>100</v>
      </c>
    </row>
    <row r="52" spans="1:8" s="106" customFormat="1" ht="19.5" customHeight="1">
      <c r="A52" s="1224"/>
      <c r="B52" s="592" t="s">
        <v>183</v>
      </c>
      <c r="C52" s="559">
        <v>79192</v>
      </c>
      <c r="D52" s="561">
        <v>1979</v>
      </c>
      <c r="E52" s="595">
        <v>0</v>
      </c>
      <c r="F52" s="596">
        <v>0</v>
      </c>
      <c r="G52" s="559">
        <v>79192</v>
      </c>
      <c r="H52" s="561">
        <v>1979</v>
      </c>
    </row>
    <row r="53" spans="1:8" s="106" customFormat="1" ht="19.5" customHeight="1" thickBot="1">
      <c r="A53" s="1225"/>
      <c r="B53" s="628" t="s">
        <v>144</v>
      </c>
      <c r="C53" s="531">
        <f aca="true" t="shared" si="12" ref="C53:H53">SUM(C51:C52)</f>
        <v>85472</v>
      </c>
      <c r="D53" s="532">
        <f t="shared" si="12"/>
        <v>2079</v>
      </c>
      <c r="E53" s="531">
        <f t="shared" si="12"/>
        <v>0</v>
      </c>
      <c r="F53" s="532">
        <f t="shared" si="12"/>
        <v>0</v>
      </c>
      <c r="G53" s="531">
        <f t="shared" si="12"/>
        <v>85472</v>
      </c>
      <c r="H53" s="629">
        <f t="shared" si="12"/>
        <v>2079</v>
      </c>
    </row>
    <row r="54" spans="1:8" s="106" customFormat="1" ht="19.5" customHeight="1">
      <c r="A54" s="1223">
        <v>2020</v>
      </c>
      <c r="B54" s="591" t="s">
        <v>182</v>
      </c>
      <c r="C54" s="558">
        <v>4672</v>
      </c>
      <c r="D54" s="560">
        <v>58</v>
      </c>
      <c r="E54" s="593">
        <v>0</v>
      </c>
      <c r="F54" s="594">
        <v>0</v>
      </c>
      <c r="G54" s="558">
        <v>4672</v>
      </c>
      <c r="H54" s="560">
        <v>58</v>
      </c>
    </row>
    <row r="55" spans="1:8" s="106" customFormat="1" ht="19.5" customHeight="1">
      <c r="A55" s="1224"/>
      <c r="B55" s="592" t="s">
        <v>183</v>
      </c>
      <c r="C55" s="559">
        <v>87499</v>
      </c>
      <c r="D55" s="561">
        <v>1573</v>
      </c>
      <c r="E55" s="595">
        <v>0</v>
      </c>
      <c r="F55" s="596">
        <v>0</v>
      </c>
      <c r="G55" s="559">
        <v>87499</v>
      </c>
      <c r="H55" s="561">
        <v>1573</v>
      </c>
    </row>
    <row r="56" spans="1:8" s="106" customFormat="1" ht="19.5" customHeight="1" thickBot="1">
      <c r="A56" s="1225"/>
      <c r="B56" s="628" t="s">
        <v>144</v>
      </c>
      <c r="C56" s="531">
        <f aca="true" t="shared" si="13" ref="C56:H56">SUM(C54:C55)</f>
        <v>92171</v>
      </c>
      <c r="D56" s="532">
        <f t="shared" si="13"/>
        <v>1631</v>
      </c>
      <c r="E56" s="531">
        <f t="shared" si="13"/>
        <v>0</v>
      </c>
      <c r="F56" s="532">
        <f t="shared" si="13"/>
        <v>0</v>
      </c>
      <c r="G56" s="531">
        <f t="shared" si="13"/>
        <v>92171</v>
      </c>
      <c r="H56" s="629">
        <f t="shared" si="13"/>
        <v>1631</v>
      </c>
    </row>
    <row r="57" spans="1:8" s="106" customFormat="1" ht="19.5" customHeight="1">
      <c r="A57" s="1223">
        <v>2021</v>
      </c>
      <c r="B57" s="591" t="s">
        <v>182</v>
      </c>
      <c r="C57" s="558">
        <v>8246</v>
      </c>
      <c r="D57" s="560">
        <v>192</v>
      </c>
      <c r="E57" s="593">
        <v>0</v>
      </c>
      <c r="F57" s="594">
        <v>0</v>
      </c>
      <c r="G57" s="558">
        <v>8246</v>
      </c>
      <c r="H57" s="560">
        <v>192</v>
      </c>
    </row>
    <row r="58" spans="1:8" s="106" customFormat="1" ht="19.5" customHeight="1">
      <c r="A58" s="1224"/>
      <c r="B58" s="592" t="s">
        <v>183</v>
      </c>
      <c r="C58" s="559">
        <v>115138</v>
      </c>
      <c r="D58" s="561">
        <v>2044</v>
      </c>
      <c r="E58" s="595">
        <v>0</v>
      </c>
      <c r="F58" s="596">
        <v>0</v>
      </c>
      <c r="G58" s="559">
        <v>115138</v>
      </c>
      <c r="H58" s="561">
        <v>2044</v>
      </c>
    </row>
    <row r="59" spans="1:8" s="106" customFormat="1" ht="19.5" customHeight="1" thickBot="1">
      <c r="A59" s="1225"/>
      <c r="B59" s="628" t="s">
        <v>144</v>
      </c>
      <c r="C59" s="531">
        <f aca="true" t="shared" si="14" ref="C59:H59">SUM(C57:C58)</f>
        <v>123384</v>
      </c>
      <c r="D59" s="532">
        <f t="shared" si="14"/>
        <v>2236</v>
      </c>
      <c r="E59" s="531">
        <f t="shared" si="14"/>
        <v>0</v>
      </c>
      <c r="F59" s="532">
        <f t="shared" si="14"/>
        <v>0</v>
      </c>
      <c r="G59" s="531">
        <f t="shared" si="14"/>
        <v>123384</v>
      </c>
      <c r="H59" s="629">
        <f t="shared" si="14"/>
        <v>2236</v>
      </c>
    </row>
    <row r="60" spans="1:8" s="106" customFormat="1" ht="19.5" customHeight="1">
      <c r="A60" s="1223">
        <v>2022</v>
      </c>
      <c r="B60" s="591" t="s">
        <v>182</v>
      </c>
      <c r="C60" s="558">
        <v>8206</v>
      </c>
      <c r="D60" s="560">
        <v>159</v>
      </c>
      <c r="E60" s="593">
        <v>0</v>
      </c>
      <c r="F60" s="594">
        <v>0</v>
      </c>
      <c r="G60" s="558">
        <v>8206</v>
      </c>
      <c r="H60" s="560">
        <v>159</v>
      </c>
    </row>
    <row r="61" spans="1:8" s="106" customFormat="1" ht="19.5" customHeight="1">
      <c r="A61" s="1224"/>
      <c r="B61" s="592" t="s">
        <v>183</v>
      </c>
      <c r="C61" s="559">
        <v>108283</v>
      </c>
      <c r="D61" s="561">
        <v>2700</v>
      </c>
      <c r="E61" s="595">
        <v>0</v>
      </c>
      <c r="F61" s="596">
        <v>0</v>
      </c>
      <c r="G61" s="559">
        <v>108283</v>
      </c>
      <c r="H61" s="561">
        <v>2700</v>
      </c>
    </row>
    <row r="62" spans="1:8" s="106" customFormat="1" ht="19.5" customHeight="1" thickBot="1">
      <c r="A62" s="1234"/>
      <c r="B62" s="676" t="s">
        <v>144</v>
      </c>
      <c r="C62" s="673">
        <f aca="true" t="shared" si="15" ref="C62:H62">SUM(C60:C61)</f>
        <v>116489</v>
      </c>
      <c r="D62" s="673">
        <f t="shared" si="15"/>
        <v>2859</v>
      </c>
      <c r="E62" s="673">
        <f t="shared" si="15"/>
        <v>0</v>
      </c>
      <c r="F62" s="673">
        <f t="shared" si="15"/>
        <v>0</v>
      </c>
      <c r="G62" s="673">
        <f t="shared" si="15"/>
        <v>116489</v>
      </c>
      <c r="H62" s="894">
        <f t="shared" si="15"/>
        <v>2859</v>
      </c>
    </row>
    <row r="63" spans="1:21" s="106" customFormat="1" ht="15" customHeight="1" thickTop="1">
      <c r="A63" s="1236"/>
      <c r="B63" s="1236"/>
      <c r="C63" s="1236"/>
      <c r="D63" s="1236"/>
      <c r="E63" s="1236"/>
      <c r="F63" s="1236"/>
      <c r="G63" s="1236"/>
      <c r="H63" s="1236"/>
      <c r="I63" s="107"/>
      <c r="J63" s="81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s="106" customFormat="1" ht="15.75" customHeight="1">
      <c r="A64" s="1194" t="s">
        <v>341</v>
      </c>
      <c r="B64" s="1194"/>
      <c r="C64" s="1194"/>
      <c r="D64" s="1194"/>
      <c r="E64" s="1194"/>
      <c r="F64" s="1194"/>
      <c r="G64" s="1194"/>
      <c r="H64" s="1194"/>
      <c r="I64" s="107"/>
      <c r="J64" s="81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</row>
    <row r="65" spans="1:21" s="106" customFormat="1" ht="15.75" customHeight="1">
      <c r="A65" s="1002" t="s">
        <v>619</v>
      </c>
      <c r="B65" s="1007"/>
      <c r="C65" s="1007"/>
      <c r="D65" s="1007"/>
      <c r="E65" s="107"/>
      <c r="F65" s="107"/>
      <c r="G65" s="81"/>
      <c r="H65" s="107"/>
      <c r="I65" s="107"/>
      <c r="J65" s="81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</row>
    <row r="66" spans="1:21" s="106" customFormat="1" ht="15.75" customHeight="1">
      <c r="A66" s="1122" t="s">
        <v>618</v>
      </c>
      <c r="B66" s="1122"/>
      <c r="C66" s="1122"/>
      <c r="D66" s="1122"/>
      <c r="E66" s="1122"/>
      <c r="F66" s="1122"/>
      <c r="G66" s="1122"/>
      <c r="H66" s="1122"/>
      <c r="I66" s="1122"/>
      <c r="J66" s="1122"/>
      <c r="K66" s="122"/>
      <c r="L66" s="122"/>
      <c r="M66" s="122"/>
      <c r="N66" s="122"/>
      <c r="O66" s="107"/>
      <c r="P66" s="107"/>
      <c r="Q66" s="107"/>
      <c r="R66" s="107"/>
      <c r="S66" s="107"/>
      <c r="T66" s="107"/>
      <c r="U66" s="107"/>
    </row>
    <row r="67" spans="1:10" ht="15.75" customHeight="1">
      <c r="A67" s="1122" t="s">
        <v>351</v>
      </c>
      <c r="B67" s="1123"/>
      <c r="C67" s="1123"/>
      <c r="D67" s="1123"/>
      <c r="E67" s="1123"/>
      <c r="F67" s="1123"/>
      <c r="G67" s="1123"/>
      <c r="H67" s="1123"/>
      <c r="I67" s="106"/>
      <c r="J67" s="106"/>
    </row>
    <row r="68" spans="1:10" ht="15.75" customHeight="1">
      <c r="A68" s="609"/>
      <c r="B68" s="610"/>
      <c r="C68" s="610"/>
      <c r="D68" s="610"/>
      <c r="E68" s="610"/>
      <c r="F68" s="610"/>
      <c r="G68" s="610"/>
      <c r="H68" s="610"/>
      <c r="I68" s="106"/>
      <c r="J68" s="106"/>
    </row>
    <row r="69" spans="1:10" ht="15.75" customHeight="1">
      <c r="A69" s="609"/>
      <c r="B69" s="610"/>
      <c r="C69" s="610"/>
      <c r="D69" s="610"/>
      <c r="E69" s="610"/>
      <c r="F69" s="610"/>
      <c r="G69" s="610"/>
      <c r="H69" s="610"/>
      <c r="I69" s="106"/>
      <c r="J69" s="106"/>
    </row>
    <row r="70" spans="1:10" ht="15.75" customHeight="1">
      <c r="A70" s="609"/>
      <c r="B70" s="610"/>
      <c r="C70" s="610"/>
      <c r="D70" s="610"/>
      <c r="E70" s="610"/>
      <c r="F70" s="610"/>
      <c r="G70" s="610"/>
      <c r="H70" s="610"/>
      <c r="I70" s="106"/>
      <c r="J70" s="106"/>
    </row>
    <row r="72" spans="2:8" s="45" customFormat="1" ht="21" customHeight="1">
      <c r="B72" s="46"/>
      <c r="C72" s="1008" t="s">
        <v>36</v>
      </c>
      <c r="D72" s="1008"/>
      <c r="F72" s="53"/>
      <c r="G72" s="1120"/>
      <c r="H72" s="1120"/>
    </row>
  </sheetData>
  <sheetProtection/>
  <mergeCells count="33">
    <mergeCell ref="A36:A38"/>
    <mergeCell ref="A39:A41"/>
    <mergeCell ref="A63:H63"/>
    <mergeCell ref="A51:A53"/>
    <mergeCell ref="A54:A56"/>
    <mergeCell ref="A57:A59"/>
    <mergeCell ref="A6:A8"/>
    <mergeCell ref="A9:A11"/>
    <mergeCell ref="A64:H64"/>
    <mergeCell ref="A60:A62"/>
    <mergeCell ref="A18:A20"/>
    <mergeCell ref="A24:A26"/>
    <mergeCell ref="A42:A44"/>
    <mergeCell ref="A45:A47"/>
    <mergeCell ref="A48:A50"/>
    <mergeCell ref="A30:A32"/>
    <mergeCell ref="A2:H2"/>
    <mergeCell ref="A3:H3"/>
    <mergeCell ref="A4:A5"/>
    <mergeCell ref="B4:B5"/>
    <mergeCell ref="C4:D4"/>
    <mergeCell ref="E4:F4"/>
    <mergeCell ref="G4:H4"/>
    <mergeCell ref="A12:A14"/>
    <mergeCell ref="A27:A29"/>
    <mergeCell ref="C72:D72"/>
    <mergeCell ref="A21:A23"/>
    <mergeCell ref="A65:D65"/>
    <mergeCell ref="A66:J66"/>
    <mergeCell ref="A15:A17"/>
    <mergeCell ref="G72:H72"/>
    <mergeCell ref="A67:H67"/>
    <mergeCell ref="A33:A35"/>
  </mergeCells>
  <hyperlinks>
    <hyperlink ref="A1" r:id="rId1" display="http://kayham.erciyes.edu.tr/"/>
  </hyperlinks>
  <printOptions/>
  <pageMargins left="0.75" right="0.56" top="0.75" bottom="0.37" header="0.5" footer="0.26"/>
  <pageSetup horizontalDpi="600" verticalDpi="600" orientation="landscape" paperSize="9" scale="75" r:id="rId3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P3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6.7109375" style="107" customWidth="1"/>
    <col min="2" max="7" width="12.7109375" style="107" customWidth="1"/>
    <col min="8" max="16384" width="9.140625" style="107" customWidth="1"/>
  </cols>
  <sheetData>
    <row r="1" spans="1:7" ht="13.5" thickBot="1">
      <c r="A1" s="143" t="s">
        <v>3</v>
      </c>
      <c r="B1" s="108"/>
      <c r="C1" s="108"/>
      <c r="D1" s="108"/>
      <c r="E1" s="108"/>
      <c r="F1" s="108"/>
      <c r="G1" s="842" t="s">
        <v>4</v>
      </c>
    </row>
    <row r="2" spans="1:7" ht="22.5" customHeight="1" thickBot="1" thickTop="1">
      <c r="A2" s="1240" t="s">
        <v>487</v>
      </c>
      <c r="B2" s="1241"/>
      <c r="C2" s="1241"/>
      <c r="D2" s="1241"/>
      <c r="E2" s="1241"/>
      <c r="F2" s="1241"/>
      <c r="G2" s="1242"/>
    </row>
    <row r="3" spans="1:7" ht="33" customHeight="1" thickBot="1">
      <c r="A3" s="1243" t="s">
        <v>610</v>
      </c>
      <c r="B3" s="1227"/>
      <c r="C3" s="1227"/>
      <c r="D3" s="1227"/>
      <c r="E3" s="1227"/>
      <c r="F3" s="1227"/>
      <c r="G3" s="1228"/>
    </row>
    <row r="4" spans="1:7" ht="27" customHeight="1" thickBot="1">
      <c r="A4" s="1244" t="s">
        <v>52</v>
      </c>
      <c r="B4" s="1246" t="s">
        <v>186</v>
      </c>
      <c r="C4" s="1227"/>
      <c r="D4" s="1227"/>
      <c r="E4" s="1227"/>
      <c r="F4" s="1227"/>
      <c r="G4" s="1228"/>
    </row>
    <row r="5" spans="1:7" ht="31.5" customHeight="1" thickBot="1">
      <c r="A5" s="1245"/>
      <c r="B5" s="1247" t="s">
        <v>187</v>
      </c>
      <c r="C5" s="1249" t="s">
        <v>188</v>
      </c>
      <c r="D5" s="1251" t="s">
        <v>144</v>
      </c>
      <c r="E5" s="1253" t="s">
        <v>189</v>
      </c>
      <c r="F5" s="1254"/>
      <c r="G5" s="1255"/>
    </row>
    <row r="6" spans="1:7" ht="15.75" customHeight="1">
      <c r="A6" s="1245"/>
      <c r="B6" s="1248"/>
      <c r="C6" s="1250"/>
      <c r="D6" s="1252"/>
      <c r="E6" s="1237" t="s">
        <v>182</v>
      </c>
      <c r="F6" s="1238" t="s">
        <v>183</v>
      </c>
      <c r="G6" s="1239" t="s">
        <v>144</v>
      </c>
    </row>
    <row r="7" spans="1:7" ht="20.25" customHeight="1" thickBot="1">
      <c r="A7" s="1245"/>
      <c r="B7" s="1248"/>
      <c r="C7" s="1250"/>
      <c r="D7" s="1252"/>
      <c r="E7" s="1237"/>
      <c r="F7" s="1238"/>
      <c r="G7" s="1239"/>
    </row>
    <row r="8" spans="1:7" ht="24" customHeight="1">
      <c r="A8" s="630">
        <v>2004</v>
      </c>
      <c r="B8" s="582">
        <v>1524</v>
      </c>
      <c r="C8" s="599">
        <v>18068</v>
      </c>
      <c r="D8" s="266">
        <f aca="true" t="shared" si="0" ref="D8:D13">+C8+B8</f>
        <v>19592</v>
      </c>
      <c r="E8" s="582">
        <v>14962</v>
      </c>
      <c r="F8" s="599">
        <v>204786</v>
      </c>
      <c r="G8" s="602">
        <f aca="true" t="shared" si="1" ref="G8:G13">+F8+E8</f>
        <v>219748</v>
      </c>
    </row>
    <row r="9" spans="1:42" s="106" customFormat="1" ht="24" customHeight="1">
      <c r="A9" s="631">
        <v>2005</v>
      </c>
      <c r="B9" s="600">
        <v>1814</v>
      </c>
      <c r="C9" s="601">
        <v>19464</v>
      </c>
      <c r="D9" s="114">
        <f t="shared" si="0"/>
        <v>21278</v>
      </c>
      <c r="E9" s="600">
        <v>18654</v>
      </c>
      <c r="F9" s="601">
        <v>213681</v>
      </c>
      <c r="G9" s="603">
        <f t="shared" si="1"/>
        <v>232335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106" customFormat="1" ht="24" customHeight="1">
      <c r="A10" s="631">
        <v>2006</v>
      </c>
      <c r="B10" s="600">
        <v>2212</v>
      </c>
      <c r="C10" s="601">
        <v>21151</v>
      </c>
      <c r="D10" s="114">
        <f t="shared" si="0"/>
        <v>23363</v>
      </c>
      <c r="E10" s="600">
        <v>21185</v>
      </c>
      <c r="F10" s="601">
        <v>227570</v>
      </c>
      <c r="G10" s="603">
        <f t="shared" si="1"/>
        <v>248755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106" customFormat="1" ht="24" customHeight="1">
      <c r="A11" s="631">
        <v>2007</v>
      </c>
      <c r="B11" s="600">
        <v>2447</v>
      </c>
      <c r="C11" s="601">
        <v>20699</v>
      </c>
      <c r="D11" s="114">
        <f t="shared" si="0"/>
        <v>23146</v>
      </c>
      <c r="E11" s="600">
        <v>24204</v>
      </c>
      <c r="F11" s="601">
        <v>233325</v>
      </c>
      <c r="G11" s="603">
        <f t="shared" si="1"/>
        <v>257529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106" customFormat="1" ht="24" customHeight="1">
      <c r="A12" s="631">
        <v>2008</v>
      </c>
      <c r="B12" s="600">
        <v>4047</v>
      </c>
      <c r="C12" s="601">
        <v>26407</v>
      </c>
      <c r="D12" s="114">
        <f t="shared" si="0"/>
        <v>30454</v>
      </c>
      <c r="E12" s="600">
        <v>37596</v>
      </c>
      <c r="F12" s="601">
        <v>294641</v>
      </c>
      <c r="G12" s="603">
        <f t="shared" si="1"/>
        <v>332237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106" customFormat="1" ht="24" customHeight="1">
      <c r="A13" s="631">
        <v>2009</v>
      </c>
      <c r="B13" s="600">
        <v>3827</v>
      </c>
      <c r="C13" s="601">
        <v>23119</v>
      </c>
      <c r="D13" s="114">
        <f t="shared" si="0"/>
        <v>26946</v>
      </c>
      <c r="E13" s="600">
        <v>33978</v>
      </c>
      <c r="F13" s="601">
        <v>246520</v>
      </c>
      <c r="G13" s="603">
        <f t="shared" si="1"/>
        <v>280498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106" customFormat="1" ht="24" customHeight="1">
      <c r="A14" s="631">
        <v>2010</v>
      </c>
      <c r="B14" s="600">
        <v>4076</v>
      </c>
      <c r="C14" s="601">
        <v>25509</v>
      </c>
      <c r="D14" s="114">
        <f>+C14+B14</f>
        <v>29585</v>
      </c>
      <c r="E14" s="600">
        <v>34876</v>
      </c>
      <c r="F14" s="601">
        <v>260456</v>
      </c>
      <c r="G14" s="603">
        <f>+F14+E14</f>
        <v>295332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106" customFormat="1" ht="24" customHeight="1">
      <c r="A15" s="631">
        <v>2011</v>
      </c>
      <c r="B15" s="600">
        <v>5316</v>
      </c>
      <c r="C15" s="601">
        <v>30745</v>
      </c>
      <c r="D15" s="114">
        <f>+C15+B15</f>
        <v>36061</v>
      </c>
      <c r="E15" s="600">
        <v>41883</v>
      </c>
      <c r="F15" s="601">
        <v>304433</v>
      </c>
      <c r="G15" s="603">
        <f>+F15+E15</f>
        <v>346316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7" ht="24" customHeight="1">
      <c r="A16" s="631">
        <v>2012</v>
      </c>
      <c r="B16" s="600">
        <v>5084</v>
      </c>
      <c r="C16" s="601">
        <v>28122</v>
      </c>
      <c r="D16" s="114">
        <f>+C16+B16</f>
        <v>33206</v>
      </c>
      <c r="E16" s="600">
        <v>40297</v>
      </c>
      <c r="F16" s="601">
        <v>276506</v>
      </c>
      <c r="G16" s="603">
        <f>+F16+E16</f>
        <v>316803</v>
      </c>
    </row>
    <row r="17" spans="1:7" ht="24" customHeight="1">
      <c r="A17" s="793">
        <v>2013</v>
      </c>
      <c r="B17" s="794">
        <v>8794</v>
      </c>
      <c r="C17" s="795">
        <v>39448</v>
      </c>
      <c r="D17" s="796">
        <f>SUM(B17,C17)</f>
        <v>48242</v>
      </c>
      <c r="E17" s="794">
        <v>65671</v>
      </c>
      <c r="F17" s="795">
        <v>349314</v>
      </c>
      <c r="G17" s="797">
        <f>SUM(E17,F17)</f>
        <v>414985</v>
      </c>
    </row>
    <row r="18" spans="1:7" ht="24" customHeight="1">
      <c r="A18" s="793">
        <v>2014</v>
      </c>
      <c r="B18" s="794">
        <v>10715</v>
      </c>
      <c r="C18" s="795">
        <v>47916</v>
      </c>
      <c r="D18" s="796">
        <f>SUM(B18,C18)</f>
        <v>58631</v>
      </c>
      <c r="E18" s="794">
        <v>71823</v>
      </c>
      <c r="F18" s="795">
        <v>377914</v>
      </c>
      <c r="G18" s="797">
        <f>SUM(E18,F18)</f>
        <v>449737</v>
      </c>
    </row>
    <row r="19" spans="1:7" ht="24" customHeight="1">
      <c r="A19" s="793">
        <v>2015</v>
      </c>
      <c r="B19" s="794">
        <v>11763</v>
      </c>
      <c r="C19" s="795">
        <v>46316</v>
      </c>
      <c r="D19" s="796">
        <f>SUM(B19,C19)</f>
        <v>58079</v>
      </c>
      <c r="E19" s="794">
        <v>82976</v>
      </c>
      <c r="F19" s="795">
        <v>373684</v>
      </c>
      <c r="G19" s="797">
        <f>SUM(E19,F19)</f>
        <v>456660</v>
      </c>
    </row>
    <row r="20" spans="1:7" ht="24" customHeight="1">
      <c r="A20" s="793">
        <v>2016</v>
      </c>
      <c r="B20" s="794">
        <v>11021</v>
      </c>
      <c r="C20" s="795">
        <v>39776</v>
      </c>
      <c r="D20" s="796">
        <f>SUM(B20,C20)</f>
        <v>50797</v>
      </c>
      <c r="E20" s="794">
        <v>81031</v>
      </c>
      <c r="F20" s="795">
        <v>339009</v>
      </c>
      <c r="G20" s="797">
        <f>SUM(E20,F20)</f>
        <v>420040</v>
      </c>
    </row>
    <row r="21" spans="1:7" ht="24" customHeight="1">
      <c r="A21" s="793">
        <v>2017</v>
      </c>
      <c r="B21" s="794">
        <v>10528</v>
      </c>
      <c r="C21" s="795">
        <v>37077</v>
      </c>
      <c r="D21" s="796">
        <f>SUM(B21,C21)</f>
        <v>47605</v>
      </c>
      <c r="E21" s="794">
        <v>78207</v>
      </c>
      <c r="F21" s="795">
        <v>315961</v>
      </c>
      <c r="G21" s="797">
        <f>SUM(E21,F21)</f>
        <v>394168</v>
      </c>
    </row>
    <row r="22" spans="1:7" ht="24" customHeight="1">
      <c r="A22" s="793">
        <v>2018</v>
      </c>
      <c r="B22" s="794">
        <v>13821</v>
      </c>
      <c r="C22" s="795">
        <v>42417</v>
      </c>
      <c r="D22" s="796">
        <v>56238</v>
      </c>
      <c r="E22" s="794">
        <v>92750</v>
      </c>
      <c r="F22" s="795">
        <v>340126</v>
      </c>
      <c r="G22" s="797">
        <v>432876</v>
      </c>
    </row>
    <row r="23" spans="1:7" ht="24" customHeight="1">
      <c r="A23" s="793">
        <v>2019</v>
      </c>
      <c r="B23" s="794">
        <v>14735</v>
      </c>
      <c r="C23" s="795">
        <v>39906</v>
      </c>
      <c r="D23" s="796">
        <v>54641</v>
      </c>
      <c r="E23" s="794">
        <v>98658</v>
      </c>
      <c r="F23" s="795">
        <v>328998</v>
      </c>
      <c r="G23" s="797">
        <v>427656</v>
      </c>
    </row>
    <row r="24" spans="1:7" ht="24" customHeight="1">
      <c r="A24" s="793">
        <v>2020</v>
      </c>
      <c r="B24" s="794">
        <v>28257</v>
      </c>
      <c r="C24" s="795">
        <v>99497</v>
      </c>
      <c r="D24" s="796">
        <v>127754</v>
      </c>
      <c r="E24" s="794">
        <v>216761</v>
      </c>
      <c r="F24" s="795">
        <v>797248</v>
      </c>
      <c r="G24" s="797">
        <v>1014009</v>
      </c>
    </row>
    <row r="25" spans="1:7" ht="24" customHeight="1">
      <c r="A25" s="793">
        <v>2021</v>
      </c>
      <c r="B25" s="794">
        <v>29426</v>
      </c>
      <c r="C25" s="795">
        <v>89996</v>
      </c>
      <c r="D25" s="796">
        <v>119422</v>
      </c>
      <c r="E25" s="794">
        <v>242697</v>
      </c>
      <c r="F25" s="795">
        <v>737555</v>
      </c>
      <c r="G25" s="797">
        <v>980252</v>
      </c>
    </row>
    <row r="26" spans="1:7" ht="24" customHeight="1" thickBot="1">
      <c r="A26" s="632">
        <v>2022</v>
      </c>
      <c r="B26" s="604">
        <v>34486</v>
      </c>
      <c r="C26" s="605">
        <v>84402</v>
      </c>
      <c r="D26" s="606">
        <v>118888</v>
      </c>
      <c r="E26" s="604">
        <v>193058</v>
      </c>
      <c r="F26" s="605">
        <v>504598</v>
      </c>
      <c r="G26" s="607">
        <v>697656</v>
      </c>
    </row>
    <row r="27" spans="1:7" ht="13.5" thickTop="1">
      <c r="A27" s="1236"/>
      <c r="B27" s="1236"/>
      <c r="C27" s="1236"/>
      <c r="D27" s="1236"/>
      <c r="E27" s="1236"/>
      <c r="F27" s="1236"/>
      <c r="G27" s="1236"/>
    </row>
    <row r="28" spans="1:42" s="106" customFormat="1" ht="15.75" customHeight="1">
      <c r="A28" s="142" t="s">
        <v>190</v>
      </c>
      <c r="B28" s="140"/>
      <c r="C28" s="140"/>
      <c r="D28" s="140"/>
      <c r="E28" s="140"/>
      <c r="F28" s="140"/>
      <c r="G28" s="140"/>
      <c r="H28"/>
      <c r="I28"/>
      <c r="J28" s="107"/>
      <c r="K28" s="10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106" customFormat="1" ht="15.75" customHeight="1">
      <c r="A29" s="1194" t="s">
        <v>342</v>
      </c>
      <c r="B29" s="1194"/>
      <c r="C29" s="1194"/>
      <c r="D29" s="1194"/>
      <c r="E29" s="1194"/>
      <c r="F29" s="1194"/>
      <c r="G29" s="1194"/>
      <c r="H29" s="121"/>
      <c r="I29" s="121"/>
      <c r="J29" s="107"/>
      <c r="K29" s="10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106" customFormat="1" ht="15.75" customHeight="1">
      <c r="A30" s="1002" t="s">
        <v>592</v>
      </c>
      <c r="B30" s="1007"/>
      <c r="C30" s="1007"/>
      <c r="D30" s="1007"/>
      <c r="E30" s="615"/>
      <c r="F30" s="615"/>
      <c r="G30" s="615"/>
      <c r="H30" s="121"/>
      <c r="I30" s="121"/>
      <c r="J30" s="107"/>
      <c r="K30" s="10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106" customFormat="1" ht="15.75" customHeight="1">
      <c r="A31" s="1122" t="s">
        <v>594</v>
      </c>
      <c r="B31" s="1122"/>
      <c r="C31" s="1122"/>
      <c r="D31" s="1122"/>
      <c r="E31" s="1122"/>
      <c r="F31" s="1122"/>
      <c r="G31" s="1122"/>
      <c r="H31" s="121"/>
      <c r="I31" s="121"/>
      <c r="J31" s="121"/>
      <c r="K31" s="10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10" ht="15.75" customHeight="1">
      <c r="A32" s="1122" t="s">
        <v>351</v>
      </c>
      <c r="B32" s="1122"/>
      <c r="C32" s="1122"/>
      <c r="D32" s="1122"/>
      <c r="E32" s="1122"/>
      <c r="F32" s="1122"/>
      <c r="G32" s="1122"/>
      <c r="H32" s="1122"/>
      <c r="J32"/>
    </row>
    <row r="33" spans="1:10" ht="17.25" customHeight="1">
      <c r="A33" s="609"/>
      <c r="B33" s="609"/>
      <c r="C33" s="609"/>
      <c r="D33" s="609"/>
      <c r="E33" s="609"/>
      <c r="F33" s="609"/>
      <c r="G33" s="609"/>
      <c r="H33" s="609"/>
      <c r="J33"/>
    </row>
    <row r="34" spans="1:10" ht="17.25" customHeight="1">
      <c r="A34" s="609"/>
      <c r="B34" s="609"/>
      <c r="C34" s="609"/>
      <c r="D34" s="609"/>
      <c r="E34" s="609"/>
      <c r="F34" s="609"/>
      <c r="G34" s="609"/>
      <c r="H34" s="609"/>
      <c r="J34"/>
    </row>
    <row r="36" spans="2:18" ht="12.75">
      <c r="B36" s="108"/>
      <c r="C36" s="108"/>
      <c r="D36" s="108"/>
      <c r="E36" s="108"/>
      <c r="F36" s="108"/>
      <c r="G36" s="108"/>
      <c r="H36" s="108"/>
      <c r="I36" s="108"/>
      <c r="L36" s="108"/>
      <c r="M36" s="108"/>
      <c r="N36" s="108"/>
      <c r="O36" s="108"/>
      <c r="P36" s="108"/>
      <c r="Q36" s="108"/>
      <c r="R36" s="108"/>
    </row>
    <row r="37" spans="2:11" s="45" customFormat="1" ht="21" customHeight="1">
      <c r="B37" s="46"/>
      <c r="C37" s="1008" t="s">
        <v>36</v>
      </c>
      <c r="D37" s="1008"/>
      <c r="F37" s="53"/>
      <c r="G37" s="1120"/>
      <c r="H37" s="1120"/>
      <c r="J37" s="107"/>
      <c r="K37" s="107"/>
    </row>
  </sheetData>
  <sheetProtection/>
  <mergeCells count="18">
    <mergeCell ref="C37:D37"/>
    <mergeCell ref="G37:H37"/>
    <mergeCell ref="A2:G2"/>
    <mergeCell ref="A3:G3"/>
    <mergeCell ref="A4:A7"/>
    <mergeCell ref="B4:G4"/>
    <mergeCell ref="B5:B7"/>
    <mergeCell ref="C5:C7"/>
    <mergeCell ref="D5:D7"/>
    <mergeCell ref="E5:G5"/>
    <mergeCell ref="A32:H32"/>
    <mergeCell ref="E6:E7"/>
    <mergeCell ref="F6:F7"/>
    <mergeCell ref="G6:G7"/>
    <mergeCell ref="A29:G29"/>
    <mergeCell ref="A31:G31"/>
    <mergeCell ref="A30:D30"/>
    <mergeCell ref="A27:G27"/>
  </mergeCells>
  <hyperlinks>
    <hyperlink ref="A1" r:id="rId1" display="http://kayham.erciyes.edu.tr/"/>
  </hyperlinks>
  <printOptions/>
  <pageMargins left="0.75" right="0.75" top="1" bottom="0.27" header="0.5" footer="0.18"/>
  <pageSetup horizontalDpi="600" verticalDpi="600" orientation="landscape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3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9.140625" style="55" customWidth="1"/>
    <col min="2" max="2" width="7.00390625" style="55" customWidth="1"/>
    <col min="3" max="3" width="16.421875" style="59" customWidth="1"/>
    <col min="4" max="4" width="14.7109375" style="55" customWidth="1"/>
    <col min="5" max="5" width="14.57421875" style="55" customWidth="1"/>
    <col min="6" max="6" width="15.00390625" style="55" customWidth="1"/>
    <col min="7" max="9" width="13.57421875" style="55" customWidth="1"/>
    <col min="10" max="10" width="14.7109375" style="55" customWidth="1"/>
    <col min="11" max="12" width="9.140625" style="55" customWidth="1"/>
    <col min="13" max="13" width="9.7109375" style="55" customWidth="1"/>
    <col min="14" max="16384" width="9.140625" style="55" customWidth="1"/>
  </cols>
  <sheetData>
    <row r="1" spans="1:10" s="54" customFormat="1" ht="15.75" customHeight="1" thickBot="1">
      <c r="A1" s="1071" t="s">
        <v>3</v>
      </c>
      <c r="B1" s="1072"/>
      <c r="C1" s="1072"/>
      <c r="D1" s="1072"/>
      <c r="J1" s="620" t="s">
        <v>4</v>
      </c>
    </row>
    <row r="2" spans="1:10" ht="21.75" customHeight="1" thickBot="1" thickTop="1">
      <c r="A2" s="1045" t="s">
        <v>146</v>
      </c>
      <c r="B2" s="1046"/>
      <c r="C2" s="1046"/>
      <c r="D2" s="1046"/>
      <c r="E2" s="1046"/>
      <c r="F2" s="1046"/>
      <c r="G2" s="1046"/>
      <c r="H2" s="1046"/>
      <c r="I2" s="1046"/>
      <c r="J2" s="1047"/>
    </row>
    <row r="3" spans="1:10" ht="46.5" customHeight="1" thickBot="1">
      <c r="A3" s="953" t="s">
        <v>543</v>
      </c>
      <c r="B3" s="954"/>
      <c r="C3" s="954"/>
      <c r="D3" s="954"/>
      <c r="E3" s="954"/>
      <c r="F3" s="954"/>
      <c r="G3" s="954"/>
      <c r="H3" s="954"/>
      <c r="I3" s="954"/>
      <c r="J3" s="955"/>
    </row>
    <row r="4" spans="1:10" s="56" customFormat="1" ht="28.5" customHeight="1" thickBot="1">
      <c r="A4" s="1053" t="s">
        <v>52</v>
      </c>
      <c r="B4" s="941" t="s">
        <v>6</v>
      </c>
      <c r="C4" s="908"/>
      <c r="D4" s="913" t="s">
        <v>37</v>
      </c>
      <c r="E4" s="947" t="s">
        <v>205</v>
      </c>
      <c r="F4" s="948"/>
      <c r="G4" s="948"/>
      <c r="H4" s="948"/>
      <c r="I4" s="949"/>
      <c r="J4" s="950" t="s">
        <v>39</v>
      </c>
    </row>
    <row r="5" spans="1:10" s="56" customFormat="1" ht="25.5" customHeight="1">
      <c r="A5" s="1054"/>
      <c r="B5" s="942"/>
      <c r="C5" s="910"/>
      <c r="D5" s="945"/>
      <c r="E5" s="951" t="s">
        <v>203</v>
      </c>
      <c r="F5" s="952" t="s">
        <v>202</v>
      </c>
      <c r="G5" s="952" t="s">
        <v>41</v>
      </c>
      <c r="H5" s="952" t="s">
        <v>42</v>
      </c>
      <c r="I5" s="940" t="s">
        <v>204</v>
      </c>
      <c r="J5" s="920"/>
    </row>
    <row r="6" spans="1:10" s="56" customFormat="1" ht="42" customHeight="1" thickBot="1">
      <c r="A6" s="1055"/>
      <c r="B6" s="943"/>
      <c r="C6" s="944"/>
      <c r="D6" s="946"/>
      <c r="E6" s="923"/>
      <c r="F6" s="925"/>
      <c r="G6" s="925"/>
      <c r="H6" s="925"/>
      <c r="I6" s="927"/>
      <c r="J6" s="921"/>
    </row>
    <row r="7" spans="1:10" s="56" customFormat="1" ht="19.5" customHeight="1">
      <c r="A7" s="1053">
        <v>2008</v>
      </c>
      <c r="B7" s="1051" t="s">
        <v>29</v>
      </c>
      <c r="C7" s="1052"/>
      <c r="D7" s="163">
        <v>30135</v>
      </c>
      <c r="E7" s="165">
        <v>367</v>
      </c>
      <c r="F7" s="166">
        <v>133</v>
      </c>
      <c r="G7" s="167">
        <v>15265</v>
      </c>
      <c r="H7" s="166">
        <v>6502</v>
      </c>
      <c r="I7" s="510">
        <v>606</v>
      </c>
      <c r="J7" s="149">
        <v>22873</v>
      </c>
    </row>
    <row r="8" spans="1:10" s="56" customFormat="1" ht="19.5" customHeight="1">
      <c r="A8" s="1054"/>
      <c r="B8" s="984" t="s">
        <v>30</v>
      </c>
      <c r="C8" s="1043"/>
      <c r="D8" s="164">
        <v>30139</v>
      </c>
      <c r="E8" s="168">
        <v>368</v>
      </c>
      <c r="F8" s="161">
        <v>133</v>
      </c>
      <c r="G8" s="162">
        <v>15343</v>
      </c>
      <c r="H8" s="161">
        <v>6516</v>
      </c>
      <c r="I8" s="511">
        <v>606</v>
      </c>
      <c r="J8" s="152">
        <v>22966</v>
      </c>
    </row>
    <row r="9" spans="1:10" s="56" customFormat="1" ht="19.5" customHeight="1">
      <c r="A9" s="1054"/>
      <c r="B9" s="1012" t="s">
        <v>31</v>
      </c>
      <c r="C9" s="1013"/>
      <c r="D9" s="164">
        <v>30095</v>
      </c>
      <c r="E9" s="168">
        <v>368</v>
      </c>
      <c r="F9" s="161">
        <v>133</v>
      </c>
      <c r="G9" s="162">
        <v>15493</v>
      </c>
      <c r="H9" s="161">
        <v>6506</v>
      </c>
      <c r="I9" s="511">
        <v>603</v>
      </c>
      <c r="J9" s="152">
        <v>23103</v>
      </c>
    </row>
    <row r="10" spans="1:10" s="56" customFormat="1" ht="19.5" customHeight="1">
      <c r="A10" s="1054"/>
      <c r="B10" s="984" t="s">
        <v>32</v>
      </c>
      <c r="C10" s="1043"/>
      <c r="D10" s="164">
        <v>30078.169356535556</v>
      </c>
      <c r="E10" s="168">
        <v>374</v>
      </c>
      <c r="F10" s="161">
        <v>132</v>
      </c>
      <c r="G10" s="162">
        <v>15556</v>
      </c>
      <c r="H10" s="161">
        <v>6487</v>
      </c>
      <c r="I10" s="511">
        <v>605</v>
      </c>
      <c r="J10" s="152">
        <v>23154</v>
      </c>
    </row>
    <row r="11" spans="1:10" s="56" customFormat="1" ht="19.5" customHeight="1">
      <c r="A11" s="1054"/>
      <c r="B11" s="1012" t="s">
        <v>43</v>
      </c>
      <c r="C11" s="1013"/>
      <c r="D11" s="164">
        <v>30133.265233282153</v>
      </c>
      <c r="E11" s="168">
        <v>375</v>
      </c>
      <c r="F11" s="161">
        <v>133</v>
      </c>
      <c r="G11" s="162">
        <v>15610</v>
      </c>
      <c r="H11" s="161">
        <v>6501</v>
      </c>
      <c r="I11" s="511">
        <v>605</v>
      </c>
      <c r="J11" s="152">
        <v>23224</v>
      </c>
    </row>
    <row r="12" spans="1:10" s="56" customFormat="1" ht="19.5" customHeight="1">
      <c r="A12" s="1054"/>
      <c r="B12" s="984" t="s">
        <v>49</v>
      </c>
      <c r="C12" s="1043"/>
      <c r="D12" s="164">
        <v>30293.75709353885</v>
      </c>
      <c r="E12" s="168">
        <v>379</v>
      </c>
      <c r="F12" s="161">
        <v>133</v>
      </c>
      <c r="G12" s="162">
        <v>15645</v>
      </c>
      <c r="H12" s="161">
        <v>6535</v>
      </c>
      <c r="I12" s="511">
        <v>606</v>
      </c>
      <c r="J12" s="152">
        <v>23298</v>
      </c>
    </row>
    <row r="13" spans="1:10" s="56" customFormat="1" ht="19.5" customHeight="1" thickBot="1">
      <c r="A13" s="1054"/>
      <c r="B13" s="1065" t="s">
        <v>201</v>
      </c>
      <c r="C13" s="1066"/>
      <c r="D13" s="236">
        <v>30379.859040998737</v>
      </c>
      <c r="E13" s="237">
        <v>377</v>
      </c>
      <c r="F13" s="238">
        <v>133</v>
      </c>
      <c r="G13" s="239">
        <v>15657</v>
      </c>
      <c r="H13" s="238">
        <v>6558</v>
      </c>
      <c r="I13" s="512">
        <v>607</v>
      </c>
      <c r="J13" s="519">
        <v>23332</v>
      </c>
    </row>
    <row r="14" spans="1:10" s="56" customFormat="1" ht="19.5" customHeight="1">
      <c r="A14" s="1053">
        <v>2009</v>
      </c>
      <c r="B14" s="1051" t="s">
        <v>165</v>
      </c>
      <c r="C14" s="1052"/>
      <c r="D14" s="163">
        <v>30425</v>
      </c>
      <c r="E14" s="165">
        <v>379</v>
      </c>
      <c r="F14" s="166">
        <v>133</v>
      </c>
      <c r="G14" s="167">
        <v>15658</v>
      </c>
      <c r="H14" s="166">
        <v>6605</v>
      </c>
      <c r="I14" s="510">
        <v>604</v>
      </c>
      <c r="J14" s="149">
        <v>23379</v>
      </c>
    </row>
    <row r="15" spans="1:10" s="56" customFormat="1" ht="19.5" customHeight="1">
      <c r="A15" s="1054"/>
      <c r="B15" s="1012" t="s">
        <v>166</v>
      </c>
      <c r="C15" s="1013"/>
      <c r="D15" s="164">
        <v>30487</v>
      </c>
      <c r="E15" s="168">
        <v>379</v>
      </c>
      <c r="F15" s="161">
        <v>132</v>
      </c>
      <c r="G15" s="162">
        <v>15685</v>
      </c>
      <c r="H15" s="161">
        <v>6670</v>
      </c>
      <c r="I15" s="511">
        <v>606</v>
      </c>
      <c r="J15" s="152">
        <v>23472</v>
      </c>
    </row>
    <row r="16" spans="1:10" s="56" customFormat="1" ht="19.5" customHeight="1">
      <c r="A16" s="1054"/>
      <c r="B16" s="1012" t="s">
        <v>167</v>
      </c>
      <c r="C16" s="1013"/>
      <c r="D16" s="164">
        <v>36733</v>
      </c>
      <c r="E16" s="168">
        <v>382</v>
      </c>
      <c r="F16" s="161">
        <v>132</v>
      </c>
      <c r="G16" s="162">
        <v>15723</v>
      </c>
      <c r="H16" s="161">
        <v>6703</v>
      </c>
      <c r="I16" s="511">
        <v>606</v>
      </c>
      <c r="J16" s="152">
        <v>23546</v>
      </c>
    </row>
    <row r="17" spans="1:10" s="56" customFormat="1" ht="19.5" customHeight="1">
      <c r="A17" s="1054"/>
      <c r="B17" s="1012" t="s">
        <v>168</v>
      </c>
      <c r="C17" s="1013"/>
      <c r="D17" s="164">
        <v>36628</v>
      </c>
      <c r="E17" s="168">
        <v>383</v>
      </c>
      <c r="F17" s="161">
        <v>130</v>
      </c>
      <c r="G17" s="162">
        <v>15773</v>
      </c>
      <c r="H17" s="161">
        <v>6725</v>
      </c>
      <c r="I17" s="511">
        <v>603</v>
      </c>
      <c r="J17" s="152">
        <v>23614</v>
      </c>
    </row>
    <row r="18" spans="1:10" s="56" customFormat="1" ht="19.5" customHeight="1">
      <c r="A18" s="1054"/>
      <c r="B18" s="1012" t="s">
        <v>27</v>
      </c>
      <c r="C18" s="1013"/>
      <c r="D18" s="164">
        <v>36502</v>
      </c>
      <c r="E18" s="168">
        <v>382</v>
      </c>
      <c r="F18" s="161">
        <v>130</v>
      </c>
      <c r="G18" s="162">
        <v>15799</v>
      </c>
      <c r="H18" s="161">
        <v>6738</v>
      </c>
      <c r="I18" s="511">
        <v>603</v>
      </c>
      <c r="J18" s="152">
        <v>23652</v>
      </c>
    </row>
    <row r="19" spans="1:10" s="56" customFormat="1" ht="19.5" customHeight="1">
      <c r="A19" s="1054"/>
      <c r="B19" s="1012" t="s">
        <v>29</v>
      </c>
      <c r="C19" s="1013"/>
      <c r="D19" s="164">
        <v>36518</v>
      </c>
      <c r="E19" s="168">
        <v>388</v>
      </c>
      <c r="F19" s="161">
        <v>132</v>
      </c>
      <c r="G19" s="162">
        <v>16120</v>
      </c>
      <c r="H19" s="161">
        <v>7117</v>
      </c>
      <c r="I19" s="511">
        <v>605</v>
      </c>
      <c r="J19" s="152">
        <v>24362</v>
      </c>
    </row>
    <row r="20" spans="1:10" s="56" customFormat="1" ht="19.5" customHeight="1">
      <c r="A20" s="1054"/>
      <c r="B20" s="1012" t="s">
        <v>30</v>
      </c>
      <c r="C20" s="1013"/>
      <c r="D20" s="164">
        <v>35788</v>
      </c>
      <c r="E20" s="168">
        <v>388</v>
      </c>
      <c r="F20" s="161">
        <v>132</v>
      </c>
      <c r="G20" s="162">
        <v>15805</v>
      </c>
      <c r="H20" s="161">
        <v>6801</v>
      </c>
      <c r="I20" s="511">
        <v>604</v>
      </c>
      <c r="J20" s="152">
        <v>23730</v>
      </c>
    </row>
    <row r="21" spans="1:10" s="56" customFormat="1" ht="19.5" customHeight="1">
      <c r="A21" s="1054"/>
      <c r="B21" s="1012" t="s">
        <v>31</v>
      </c>
      <c r="C21" s="1013"/>
      <c r="D21" s="164">
        <v>36380</v>
      </c>
      <c r="E21" s="168">
        <v>389</v>
      </c>
      <c r="F21" s="161">
        <v>132</v>
      </c>
      <c r="G21" s="162">
        <v>15791</v>
      </c>
      <c r="H21" s="161">
        <v>6792</v>
      </c>
      <c r="I21" s="511">
        <v>605</v>
      </c>
      <c r="J21" s="152">
        <v>23709</v>
      </c>
    </row>
    <row r="22" spans="1:10" s="56" customFormat="1" ht="19.5" customHeight="1">
      <c r="A22" s="1054"/>
      <c r="B22" s="1012" t="s">
        <v>32</v>
      </c>
      <c r="C22" s="1013"/>
      <c r="D22" s="164">
        <v>36645</v>
      </c>
      <c r="E22" s="321">
        <v>391</v>
      </c>
      <c r="F22" s="317">
        <v>129</v>
      </c>
      <c r="G22" s="318">
        <v>15920</v>
      </c>
      <c r="H22" s="161">
        <v>6814</v>
      </c>
      <c r="I22" s="511">
        <v>606</v>
      </c>
      <c r="J22" s="152">
        <v>23860</v>
      </c>
    </row>
    <row r="23" spans="1:10" s="56" customFormat="1" ht="19.5" customHeight="1">
      <c r="A23" s="1054"/>
      <c r="B23" s="1012" t="s">
        <v>43</v>
      </c>
      <c r="C23" s="1013"/>
      <c r="D23" s="164">
        <v>36652</v>
      </c>
      <c r="E23" s="322">
        <v>394</v>
      </c>
      <c r="F23" s="319">
        <v>136</v>
      </c>
      <c r="G23" s="320">
        <v>15963</v>
      </c>
      <c r="H23" s="161">
        <v>6822</v>
      </c>
      <c r="I23" s="511">
        <v>605</v>
      </c>
      <c r="J23" s="152">
        <v>23920</v>
      </c>
    </row>
    <row r="24" spans="1:10" s="56" customFormat="1" ht="19.5" customHeight="1">
      <c r="A24" s="1054"/>
      <c r="B24" s="1012" t="s">
        <v>49</v>
      </c>
      <c r="C24" s="1013"/>
      <c r="D24" s="164">
        <v>35558</v>
      </c>
      <c r="E24" s="384">
        <v>394</v>
      </c>
      <c r="F24" s="383">
        <v>136</v>
      </c>
      <c r="G24" s="355">
        <v>15966</v>
      </c>
      <c r="H24" s="161">
        <v>6791</v>
      </c>
      <c r="I24" s="511">
        <v>601</v>
      </c>
      <c r="J24" s="152">
        <v>23888</v>
      </c>
    </row>
    <row r="25" spans="1:10" s="56" customFormat="1" ht="19.5" customHeight="1" thickBot="1">
      <c r="A25" s="1055"/>
      <c r="B25" s="1065" t="s">
        <v>201</v>
      </c>
      <c r="C25" s="1066"/>
      <c r="D25" s="414">
        <v>36587</v>
      </c>
      <c r="E25" s="415">
        <v>395</v>
      </c>
      <c r="F25" s="416">
        <v>139</v>
      </c>
      <c r="G25" s="417">
        <v>16007</v>
      </c>
      <c r="H25" s="417">
        <v>6815</v>
      </c>
      <c r="I25" s="513">
        <v>601</v>
      </c>
      <c r="J25" s="519">
        <v>23957</v>
      </c>
    </row>
    <row r="26" spans="1:10" s="56" customFormat="1" ht="19.5" customHeight="1">
      <c r="A26" s="956">
        <v>2010</v>
      </c>
      <c r="B26" s="1051" t="s">
        <v>165</v>
      </c>
      <c r="C26" s="1052"/>
      <c r="D26" s="420">
        <v>36305</v>
      </c>
      <c r="E26" s="424">
        <v>398</v>
      </c>
      <c r="F26" s="385">
        <v>141</v>
      </c>
      <c r="G26" s="359">
        <v>16022</v>
      </c>
      <c r="H26" s="359">
        <v>6840</v>
      </c>
      <c r="I26" s="514">
        <v>601</v>
      </c>
      <c r="J26" s="149">
        <v>24002</v>
      </c>
    </row>
    <row r="27" spans="1:10" s="56" customFormat="1" ht="19.5" customHeight="1">
      <c r="A27" s="957"/>
      <c r="B27" s="1012" t="s">
        <v>166</v>
      </c>
      <c r="C27" s="1013"/>
      <c r="D27" s="421">
        <v>36374</v>
      </c>
      <c r="E27" s="322">
        <v>398</v>
      </c>
      <c r="F27" s="319">
        <v>141</v>
      </c>
      <c r="G27" s="320">
        <v>15956</v>
      </c>
      <c r="H27" s="320">
        <v>6836</v>
      </c>
      <c r="I27" s="515">
        <v>600</v>
      </c>
      <c r="J27" s="152">
        <v>23931</v>
      </c>
    </row>
    <row r="28" spans="1:10" s="56" customFormat="1" ht="19.5" customHeight="1">
      <c r="A28" s="957"/>
      <c r="B28" s="1012" t="s">
        <v>167</v>
      </c>
      <c r="C28" s="1013"/>
      <c r="D28" s="422">
        <v>36457</v>
      </c>
      <c r="E28" s="425">
        <v>399</v>
      </c>
      <c r="F28" s="418">
        <v>140</v>
      </c>
      <c r="G28" s="418">
        <v>16104</v>
      </c>
      <c r="H28" s="418">
        <v>6872</v>
      </c>
      <c r="I28" s="516">
        <v>600</v>
      </c>
      <c r="J28" s="152">
        <v>24115</v>
      </c>
    </row>
    <row r="29" spans="1:10" s="56" customFormat="1" ht="19.5" customHeight="1">
      <c r="A29" s="957"/>
      <c r="B29" s="1012" t="s">
        <v>168</v>
      </c>
      <c r="C29" s="1013"/>
      <c r="D29" s="423">
        <v>36416</v>
      </c>
      <c r="E29" s="426">
        <v>396</v>
      </c>
      <c r="F29" s="419">
        <v>141</v>
      </c>
      <c r="G29" s="419">
        <v>16091</v>
      </c>
      <c r="H29" s="419">
        <v>6891</v>
      </c>
      <c r="I29" s="516">
        <v>600</v>
      </c>
      <c r="J29" s="152">
        <v>24119</v>
      </c>
    </row>
    <row r="30" spans="1:10" s="56" customFormat="1" ht="19.5" customHeight="1">
      <c r="A30" s="957"/>
      <c r="B30" s="1012" t="s">
        <v>27</v>
      </c>
      <c r="C30" s="1013"/>
      <c r="D30" s="423">
        <v>36262.20171748537</v>
      </c>
      <c r="E30" s="426">
        <v>398.63817038693617</v>
      </c>
      <c r="F30" s="419">
        <v>141.27908038976858</v>
      </c>
      <c r="G30" s="419">
        <v>16137.827487880915</v>
      </c>
      <c r="H30" s="419">
        <v>6928.695437471137</v>
      </c>
      <c r="I30" s="517">
        <v>607.5733440871055</v>
      </c>
      <c r="J30" s="152">
        <v>24214.013520215864</v>
      </c>
    </row>
    <row r="31" spans="1:10" s="56" customFormat="1" ht="19.5" customHeight="1">
      <c r="A31" s="957"/>
      <c r="B31" s="1012" t="s">
        <v>29</v>
      </c>
      <c r="C31" s="1013"/>
      <c r="D31" s="423">
        <v>36550</v>
      </c>
      <c r="E31" s="426">
        <v>400</v>
      </c>
      <c r="F31" s="419">
        <v>140</v>
      </c>
      <c r="G31" s="419">
        <v>16144</v>
      </c>
      <c r="H31" s="419">
        <v>6939</v>
      </c>
      <c r="I31" s="517">
        <v>601</v>
      </c>
      <c r="J31" s="152">
        <v>24224</v>
      </c>
    </row>
    <row r="32" spans="1:10" s="56" customFormat="1" ht="19.5" customHeight="1">
      <c r="A32" s="957"/>
      <c r="B32" s="1012" t="s">
        <v>30</v>
      </c>
      <c r="C32" s="1013"/>
      <c r="D32" s="423">
        <v>36066</v>
      </c>
      <c r="E32" s="426">
        <v>403</v>
      </c>
      <c r="F32" s="419">
        <v>140</v>
      </c>
      <c r="G32" s="419">
        <v>16206</v>
      </c>
      <c r="H32" s="419">
        <v>6973</v>
      </c>
      <c r="I32" s="517">
        <v>609</v>
      </c>
      <c r="J32" s="152">
        <v>24331</v>
      </c>
    </row>
    <row r="33" spans="1:10" s="56" customFormat="1" ht="19.5" customHeight="1">
      <c r="A33" s="957"/>
      <c r="B33" s="1012" t="s">
        <v>31</v>
      </c>
      <c r="C33" s="1013"/>
      <c r="D33" s="423">
        <v>36993</v>
      </c>
      <c r="E33" s="426">
        <v>406</v>
      </c>
      <c r="F33" s="419">
        <v>140</v>
      </c>
      <c r="G33" s="419">
        <v>16160</v>
      </c>
      <c r="H33" s="419">
        <v>6960</v>
      </c>
      <c r="I33" s="517">
        <v>610</v>
      </c>
      <c r="J33" s="152">
        <v>24276</v>
      </c>
    </row>
    <row r="34" spans="1:10" s="56" customFormat="1" ht="19.5" customHeight="1">
      <c r="A34" s="957"/>
      <c r="B34" s="1012" t="s">
        <v>32</v>
      </c>
      <c r="C34" s="1013"/>
      <c r="D34" s="423">
        <v>37158</v>
      </c>
      <c r="E34" s="426">
        <v>406</v>
      </c>
      <c r="F34" s="419">
        <v>140</v>
      </c>
      <c r="G34" s="419">
        <v>16305</v>
      </c>
      <c r="H34" s="419">
        <v>6954</v>
      </c>
      <c r="I34" s="517">
        <v>606</v>
      </c>
      <c r="J34" s="152">
        <v>24411</v>
      </c>
    </row>
    <row r="35" spans="1:10" s="56" customFormat="1" ht="19.5" customHeight="1">
      <c r="A35" s="957"/>
      <c r="B35" s="1012" t="s">
        <v>43</v>
      </c>
      <c r="C35" s="1013"/>
      <c r="D35" s="423">
        <v>37548.97982</v>
      </c>
      <c r="E35" s="426">
        <v>402.80912425686216</v>
      </c>
      <c r="F35" s="419">
        <v>140.36109846760735</v>
      </c>
      <c r="G35" s="419">
        <v>16336.681547816115</v>
      </c>
      <c r="H35" s="419">
        <v>6973.9383</v>
      </c>
      <c r="I35" s="517">
        <v>605.1188</v>
      </c>
      <c r="J35" s="152">
        <v>24458.908870540585</v>
      </c>
    </row>
    <row r="36" spans="1:10" s="56" customFormat="1" ht="19.5" customHeight="1">
      <c r="A36" s="957"/>
      <c r="B36" s="1012" t="s">
        <v>49</v>
      </c>
      <c r="C36" s="1013"/>
      <c r="D36" s="423">
        <v>37669.1376</v>
      </c>
      <c r="E36" s="426">
        <v>403</v>
      </c>
      <c r="F36" s="419">
        <v>140</v>
      </c>
      <c r="G36" s="419">
        <v>16287</v>
      </c>
      <c r="H36" s="419">
        <v>6951</v>
      </c>
      <c r="I36" s="517">
        <v>592</v>
      </c>
      <c r="J36" s="152">
        <v>24373</v>
      </c>
    </row>
    <row r="37" spans="1:10" s="56" customFormat="1" ht="19.5" customHeight="1" thickBot="1">
      <c r="A37" s="957"/>
      <c r="B37" s="1065" t="s">
        <v>201</v>
      </c>
      <c r="C37" s="1066"/>
      <c r="D37" s="479">
        <v>37788.642794</v>
      </c>
      <c r="E37" s="480">
        <v>403.6801687763713</v>
      </c>
      <c r="F37" s="481">
        <v>139.29449152542372</v>
      </c>
      <c r="G37" s="481">
        <v>16359.90454970798</v>
      </c>
      <c r="H37" s="481">
        <v>6989.237667772031</v>
      </c>
      <c r="I37" s="518">
        <v>600.709</v>
      </c>
      <c r="J37" s="240">
        <v>24492.825877781805</v>
      </c>
    </row>
    <row r="38" spans="1:10" s="56" customFormat="1" ht="19.5" customHeight="1">
      <c r="A38" s="1058">
        <v>2011</v>
      </c>
      <c r="B38" s="1051" t="s">
        <v>165</v>
      </c>
      <c r="C38" s="1052"/>
      <c r="D38" s="492">
        <v>37869.34008062122</v>
      </c>
      <c r="E38" s="493">
        <v>405.68104426787744</v>
      </c>
      <c r="F38" s="494">
        <v>142.30030211480363</v>
      </c>
      <c r="G38" s="494">
        <v>16360.897067559148</v>
      </c>
      <c r="H38" s="494">
        <v>7011.296043715217</v>
      </c>
      <c r="I38" s="495">
        <v>600.5874084621644</v>
      </c>
      <c r="J38" s="149">
        <v>24520.76186611921</v>
      </c>
    </row>
    <row r="39" spans="1:10" s="56" customFormat="1" ht="19.5" customHeight="1">
      <c r="A39" s="1059"/>
      <c r="B39" s="1012" t="s">
        <v>166</v>
      </c>
      <c r="C39" s="1013"/>
      <c r="D39" s="502">
        <v>37930</v>
      </c>
      <c r="E39" s="426">
        <v>406.6816083270377</v>
      </c>
      <c r="F39" s="419">
        <v>142.29926238145416</v>
      </c>
      <c r="G39" s="419">
        <v>16353.908062043467</v>
      </c>
      <c r="H39" s="419">
        <v>7058.4529399624935</v>
      </c>
      <c r="I39" s="448">
        <v>607</v>
      </c>
      <c r="J39" s="152">
        <v>24568.341872714453</v>
      </c>
    </row>
    <row r="40" spans="1:10" s="56" customFormat="1" ht="19.5" customHeight="1">
      <c r="A40" s="1059"/>
      <c r="B40" s="1012" t="s">
        <v>167</v>
      </c>
      <c r="C40" s="1013"/>
      <c r="D40" s="503">
        <v>38091.62644646947</v>
      </c>
      <c r="E40" s="504">
        <v>409.68595387840674</v>
      </c>
      <c r="F40" s="501">
        <v>143.3010073673132</v>
      </c>
      <c r="G40" s="501">
        <v>16350.976041992439</v>
      </c>
      <c r="H40" s="501">
        <v>7058.458811463306</v>
      </c>
      <c r="I40" s="505">
        <v>602.5830623497809</v>
      </c>
      <c r="J40" s="152">
        <v>24565.004877051244</v>
      </c>
    </row>
    <row r="41" spans="1:10" s="56" customFormat="1" ht="19.5" customHeight="1">
      <c r="A41" s="1059"/>
      <c r="B41" s="1012" t="s">
        <v>168</v>
      </c>
      <c r="C41" s="1013"/>
      <c r="D41" s="503">
        <v>38065</v>
      </c>
      <c r="E41" s="504">
        <v>417.71538558098666</v>
      </c>
      <c r="F41" s="501">
        <v>142</v>
      </c>
      <c r="G41" s="501">
        <v>16456.251040909734</v>
      </c>
      <c r="H41" s="501">
        <v>7077.52943422076</v>
      </c>
      <c r="I41" s="505">
        <v>601.5682562795777</v>
      </c>
      <c r="J41" s="152">
        <v>24695.06411699106</v>
      </c>
    </row>
    <row r="42" spans="1:10" s="56" customFormat="1" ht="19.5" customHeight="1">
      <c r="A42" s="1059"/>
      <c r="B42" s="1012" t="s">
        <v>27</v>
      </c>
      <c r="C42" s="1013"/>
      <c r="D42" s="503">
        <v>38083.016508830086</v>
      </c>
      <c r="E42" s="504">
        <v>418</v>
      </c>
      <c r="F42" s="501">
        <v>142</v>
      </c>
      <c r="G42" s="501">
        <v>16462</v>
      </c>
      <c r="H42" s="501">
        <v>7095</v>
      </c>
      <c r="I42" s="505">
        <v>602</v>
      </c>
      <c r="J42" s="152">
        <v>24719</v>
      </c>
    </row>
    <row r="43" spans="1:10" s="56" customFormat="1" ht="19.5" customHeight="1">
      <c r="A43" s="1059"/>
      <c r="B43" s="1012" t="s">
        <v>29</v>
      </c>
      <c r="C43" s="1013"/>
      <c r="D43" s="503">
        <v>39072.81158169687</v>
      </c>
      <c r="E43" s="504">
        <v>418.69969869434215</v>
      </c>
      <c r="F43" s="501">
        <v>142.27721880162187</v>
      </c>
      <c r="G43" s="501">
        <v>16471.40397352586</v>
      </c>
      <c r="H43" s="501">
        <v>7112.621275028818</v>
      </c>
      <c r="I43" s="505">
        <v>599.642309741404</v>
      </c>
      <c r="J43" s="152">
        <v>24744.644475792047</v>
      </c>
    </row>
    <row r="44" spans="1:10" s="56" customFormat="1" ht="19.5" customHeight="1">
      <c r="A44" s="1059"/>
      <c r="B44" s="1012" t="s">
        <v>30</v>
      </c>
      <c r="C44" s="1013"/>
      <c r="D44" s="503">
        <v>38882</v>
      </c>
      <c r="E44" s="504">
        <v>417</v>
      </c>
      <c r="F44" s="501">
        <v>143</v>
      </c>
      <c r="G44" s="501">
        <v>16476</v>
      </c>
      <c r="H44" s="501">
        <v>7108</v>
      </c>
      <c r="I44" s="505">
        <v>603</v>
      </c>
      <c r="J44" s="152">
        <v>24747</v>
      </c>
    </row>
    <row r="45" spans="1:10" s="56" customFormat="1" ht="19.5" customHeight="1">
      <c r="A45" s="1059"/>
      <c r="B45" s="1012" t="s">
        <v>31</v>
      </c>
      <c r="C45" s="1013"/>
      <c r="D45" s="503">
        <v>41465</v>
      </c>
      <c r="E45" s="504">
        <v>416</v>
      </c>
      <c r="F45" s="501">
        <v>144</v>
      </c>
      <c r="G45" s="501">
        <v>16409</v>
      </c>
      <c r="H45" s="501">
        <v>7101</v>
      </c>
      <c r="I45" s="505">
        <v>602</v>
      </c>
      <c r="J45" s="152">
        <v>24672</v>
      </c>
    </row>
    <row r="46" spans="1:10" s="56" customFormat="1" ht="19.5" customHeight="1">
      <c r="A46" s="1059"/>
      <c r="B46" s="1012" t="s">
        <v>32</v>
      </c>
      <c r="C46" s="1013"/>
      <c r="D46" s="503">
        <v>41794</v>
      </c>
      <c r="E46" s="504">
        <v>417</v>
      </c>
      <c r="F46" s="501">
        <v>144</v>
      </c>
      <c r="G46" s="501">
        <v>16546</v>
      </c>
      <c r="H46" s="501">
        <v>7087</v>
      </c>
      <c r="I46" s="505">
        <v>592</v>
      </c>
      <c r="J46" s="152">
        <v>24786</v>
      </c>
    </row>
    <row r="47" spans="1:10" s="56" customFormat="1" ht="19.5" customHeight="1">
      <c r="A47" s="1059"/>
      <c r="B47" s="1012" t="s">
        <v>43</v>
      </c>
      <c r="C47" s="1013"/>
      <c r="D47" s="503">
        <v>42405</v>
      </c>
      <c r="E47" s="504">
        <v>414</v>
      </c>
      <c r="F47" s="501">
        <v>144</v>
      </c>
      <c r="G47" s="501">
        <v>16604</v>
      </c>
      <c r="H47" s="501">
        <v>7110</v>
      </c>
      <c r="I47" s="505">
        <v>601</v>
      </c>
      <c r="J47" s="152">
        <v>24873</v>
      </c>
    </row>
    <row r="48" spans="1:10" s="56" customFormat="1" ht="19.5" customHeight="1">
      <c r="A48" s="1059"/>
      <c r="B48" s="1012" t="s">
        <v>49</v>
      </c>
      <c r="C48" s="1013"/>
      <c r="D48" s="503">
        <v>42135</v>
      </c>
      <c r="E48" s="504">
        <v>417</v>
      </c>
      <c r="F48" s="501">
        <v>148</v>
      </c>
      <c r="G48" s="501">
        <v>16776</v>
      </c>
      <c r="H48" s="501">
        <v>7151</v>
      </c>
      <c r="I48" s="505">
        <v>600</v>
      </c>
      <c r="J48" s="152">
        <v>25092</v>
      </c>
    </row>
    <row r="49" spans="1:10" s="56" customFormat="1" ht="19.5" customHeight="1" thickBot="1">
      <c r="A49" s="1070"/>
      <c r="B49" s="1065" t="s">
        <v>201</v>
      </c>
      <c r="C49" s="1066"/>
      <c r="D49" s="543">
        <v>42138</v>
      </c>
      <c r="E49" s="544">
        <v>418</v>
      </c>
      <c r="F49" s="545">
        <v>146</v>
      </c>
      <c r="G49" s="545">
        <v>16647</v>
      </c>
      <c r="H49" s="545">
        <v>7161</v>
      </c>
      <c r="I49" s="546">
        <v>597</v>
      </c>
      <c r="J49" s="240">
        <v>24969</v>
      </c>
    </row>
    <row r="50" spans="1:10" s="56" customFormat="1" ht="19.5" customHeight="1">
      <c r="A50" s="1058">
        <v>2012</v>
      </c>
      <c r="B50" s="1051" t="s">
        <v>165</v>
      </c>
      <c r="C50" s="1052"/>
      <c r="D50" s="492">
        <v>42183</v>
      </c>
      <c r="E50" s="493">
        <v>421</v>
      </c>
      <c r="F50" s="494">
        <v>146</v>
      </c>
      <c r="G50" s="494">
        <v>16645</v>
      </c>
      <c r="H50" s="494">
        <v>7188</v>
      </c>
      <c r="I50" s="495">
        <v>471</v>
      </c>
      <c r="J50" s="149">
        <v>24871</v>
      </c>
    </row>
    <row r="51" spans="1:10" s="56" customFormat="1" ht="19.5" customHeight="1">
      <c r="A51" s="1059"/>
      <c r="B51" s="1012" t="s">
        <v>166</v>
      </c>
      <c r="C51" s="1013"/>
      <c r="D51" s="502">
        <v>42288</v>
      </c>
      <c r="E51" s="426">
        <v>417</v>
      </c>
      <c r="F51" s="419">
        <v>145</v>
      </c>
      <c r="G51" s="419">
        <v>16624</v>
      </c>
      <c r="H51" s="419">
        <v>7193</v>
      </c>
      <c r="I51" s="448">
        <v>624</v>
      </c>
      <c r="J51" s="152">
        <v>25003</v>
      </c>
    </row>
    <row r="52" spans="1:10" s="56" customFormat="1" ht="19.5" customHeight="1">
      <c r="A52" s="1059"/>
      <c r="B52" s="1012" t="s">
        <v>167</v>
      </c>
      <c r="C52" s="1013"/>
      <c r="D52" s="503">
        <v>42329</v>
      </c>
      <c r="E52" s="504">
        <v>418</v>
      </c>
      <c r="F52" s="501">
        <v>145</v>
      </c>
      <c r="G52" s="501">
        <v>16633</v>
      </c>
      <c r="H52" s="501">
        <v>7240</v>
      </c>
      <c r="I52" s="505">
        <v>587</v>
      </c>
      <c r="J52" s="152">
        <v>25023</v>
      </c>
    </row>
    <row r="53" spans="1:10" s="56" customFormat="1" ht="19.5" customHeight="1">
      <c r="A53" s="1059"/>
      <c r="B53" s="1012" t="s">
        <v>168</v>
      </c>
      <c r="C53" s="1013"/>
      <c r="D53" s="503">
        <v>42376</v>
      </c>
      <c r="E53" s="504">
        <v>418</v>
      </c>
      <c r="F53" s="501">
        <v>145</v>
      </c>
      <c r="G53" s="501">
        <v>16657</v>
      </c>
      <c r="H53" s="501">
        <v>7255</v>
      </c>
      <c r="I53" s="505">
        <v>587</v>
      </c>
      <c r="J53" s="152">
        <v>25062</v>
      </c>
    </row>
    <row r="54" spans="1:10" s="56" customFormat="1" ht="19.5" customHeight="1">
      <c r="A54" s="1059"/>
      <c r="B54" s="1012" t="s">
        <v>27</v>
      </c>
      <c r="C54" s="1013"/>
      <c r="D54" s="503">
        <v>42469</v>
      </c>
      <c r="E54" s="504">
        <v>417</v>
      </c>
      <c r="F54" s="501">
        <v>145</v>
      </c>
      <c r="G54" s="501">
        <v>16652</v>
      </c>
      <c r="H54" s="501">
        <v>7273</v>
      </c>
      <c r="I54" s="505">
        <v>586</v>
      </c>
      <c r="J54" s="152">
        <v>25073</v>
      </c>
    </row>
    <row r="55" spans="1:10" s="56" customFormat="1" ht="19.5" customHeight="1">
      <c r="A55" s="1059"/>
      <c r="B55" s="1012" t="s">
        <v>29</v>
      </c>
      <c r="C55" s="1013"/>
      <c r="D55" s="503">
        <v>43338</v>
      </c>
      <c r="E55" s="504">
        <v>419</v>
      </c>
      <c r="F55" s="501">
        <v>145</v>
      </c>
      <c r="G55" s="501">
        <v>16657</v>
      </c>
      <c r="H55" s="501">
        <v>7288</v>
      </c>
      <c r="I55" s="505">
        <v>587</v>
      </c>
      <c r="J55" s="152">
        <v>25096</v>
      </c>
    </row>
    <row r="56" spans="1:10" s="56" customFormat="1" ht="19.5" customHeight="1">
      <c r="A56" s="1059"/>
      <c r="B56" s="1012" t="s">
        <v>30</v>
      </c>
      <c r="C56" s="1013"/>
      <c r="D56" s="503">
        <v>43016</v>
      </c>
      <c r="E56" s="504">
        <v>419</v>
      </c>
      <c r="F56" s="501">
        <v>144</v>
      </c>
      <c r="G56" s="501">
        <v>16618</v>
      </c>
      <c r="H56" s="501">
        <v>7307</v>
      </c>
      <c r="I56" s="505">
        <v>592</v>
      </c>
      <c r="J56" s="152">
        <v>25080</v>
      </c>
    </row>
    <row r="57" spans="1:10" s="56" customFormat="1" ht="19.5" customHeight="1">
      <c r="A57" s="1059"/>
      <c r="B57" s="1012" t="s">
        <v>31</v>
      </c>
      <c r="C57" s="1013"/>
      <c r="D57" s="503">
        <v>41454</v>
      </c>
      <c r="E57" s="504">
        <v>423</v>
      </c>
      <c r="F57" s="501">
        <v>144</v>
      </c>
      <c r="G57" s="501">
        <v>16556</v>
      </c>
      <c r="H57" s="501">
        <v>7293</v>
      </c>
      <c r="I57" s="505">
        <v>589</v>
      </c>
      <c r="J57" s="152">
        <v>25005</v>
      </c>
    </row>
    <row r="58" spans="1:10" s="56" customFormat="1" ht="19.5" customHeight="1">
      <c r="A58" s="1059"/>
      <c r="B58" s="1012" t="s">
        <v>32</v>
      </c>
      <c r="C58" s="1013"/>
      <c r="D58" s="503">
        <v>42040</v>
      </c>
      <c r="E58" s="504">
        <v>421</v>
      </c>
      <c r="F58" s="501">
        <v>143</v>
      </c>
      <c r="G58" s="501">
        <v>16646</v>
      </c>
      <c r="H58" s="501">
        <v>7277</v>
      </c>
      <c r="I58" s="505">
        <v>580</v>
      </c>
      <c r="J58" s="152">
        <v>25067</v>
      </c>
    </row>
    <row r="59" spans="1:10" s="56" customFormat="1" ht="19.5" customHeight="1">
      <c r="A59" s="1059"/>
      <c r="B59" s="1012" t="s">
        <v>43</v>
      </c>
      <c r="C59" s="1013"/>
      <c r="D59" s="503">
        <v>45311</v>
      </c>
      <c r="E59" s="504">
        <v>424</v>
      </c>
      <c r="F59" s="501">
        <v>143</v>
      </c>
      <c r="G59" s="501">
        <v>16717</v>
      </c>
      <c r="H59" s="501">
        <v>7281</v>
      </c>
      <c r="I59" s="505">
        <v>583</v>
      </c>
      <c r="J59" s="152">
        <v>25148</v>
      </c>
    </row>
    <row r="60" spans="1:10" s="56" customFormat="1" ht="19.5" customHeight="1">
      <c r="A60" s="1059"/>
      <c r="B60" s="1012" t="s">
        <v>49</v>
      </c>
      <c r="C60" s="1013"/>
      <c r="D60" s="503">
        <v>42242</v>
      </c>
      <c r="E60" s="504">
        <v>425</v>
      </c>
      <c r="F60" s="501">
        <v>143</v>
      </c>
      <c r="G60" s="501">
        <v>16717</v>
      </c>
      <c r="H60" s="501">
        <v>7321</v>
      </c>
      <c r="I60" s="505">
        <v>583</v>
      </c>
      <c r="J60" s="152">
        <v>25189</v>
      </c>
    </row>
    <row r="61" spans="1:10" s="56" customFormat="1" ht="19.5" customHeight="1" thickBot="1">
      <c r="A61" s="1070"/>
      <c r="B61" s="1065" t="s">
        <v>201</v>
      </c>
      <c r="C61" s="1066"/>
      <c r="D61" s="543">
        <v>43168</v>
      </c>
      <c r="E61" s="544">
        <v>426</v>
      </c>
      <c r="F61" s="545">
        <v>143</v>
      </c>
      <c r="G61" s="545">
        <v>16762</v>
      </c>
      <c r="H61" s="545">
        <v>7353</v>
      </c>
      <c r="I61" s="546">
        <v>582</v>
      </c>
      <c r="J61" s="240">
        <v>25266</v>
      </c>
    </row>
    <row r="62" spans="1:10" s="56" customFormat="1" ht="19.5" customHeight="1">
      <c r="A62" s="1058">
        <v>2013</v>
      </c>
      <c r="B62" s="1051" t="s">
        <v>165</v>
      </c>
      <c r="C62" s="1052"/>
      <c r="D62" s="492">
        <v>42923</v>
      </c>
      <c r="E62" s="493">
        <v>426</v>
      </c>
      <c r="F62" s="494">
        <v>143</v>
      </c>
      <c r="G62" s="494">
        <v>16768</v>
      </c>
      <c r="H62" s="494">
        <v>7358</v>
      </c>
      <c r="I62" s="495">
        <v>582</v>
      </c>
      <c r="J62" s="149">
        <v>25277</v>
      </c>
    </row>
    <row r="63" spans="1:10" s="56" customFormat="1" ht="19.5" customHeight="1">
      <c r="A63" s="1059"/>
      <c r="B63" s="1012" t="s">
        <v>166</v>
      </c>
      <c r="C63" s="1013"/>
      <c r="D63" s="502">
        <v>43055</v>
      </c>
      <c r="E63" s="426">
        <v>425</v>
      </c>
      <c r="F63" s="419">
        <v>145</v>
      </c>
      <c r="G63" s="419">
        <v>16742</v>
      </c>
      <c r="H63" s="419">
        <v>7369</v>
      </c>
      <c r="I63" s="448">
        <v>581</v>
      </c>
      <c r="J63" s="152">
        <v>25262</v>
      </c>
    </row>
    <row r="64" spans="1:10" s="56" customFormat="1" ht="19.5" customHeight="1">
      <c r="A64" s="1059"/>
      <c r="B64" s="1012" t="s">
        <v>167</v>
      </c>
      <c r="C64" s="1013"/>
      <c r="D64" s="503">
        <v>42759</v>
      </c>
      <c r="E64" s="504">
        <v>430</v>
      </c>
      <c r="F64" s="501">
        <v>147</v>
      </c>
      <c r="G64" s="501">
        <v>16834</v>
      </c>
      <c r="H64" s="501">
        <v>7387</v>
      </c>
      <c r="I64" s="505">
        <v>583</v>
      </c>
      <c r="J64" s="152">
        <v>25381</v>
      </c>
    </row>
    <row r="65" spans="1:10" s="56" customFormat="1" ht="19.5" customHeight="1">
      <c r="A65" s="1059"/>
      <c r="B65" s="1012" t="s">
        <v>168</v>
      </c>
      <c r="C65" s="1013"/>
      <c r="D65" s="503">
        <v>42910</v>
      </c>
      <c r="E65" s="504">
        <v>426</v>
      </c>
      <c r="F65" s="501">
        <v>148</v>
      </c>
      <c r="G65" s="501">
        <v>16855</v>
      </c>
      <c r="H65" s="501">
        <v>7395</v>
      </c>
      <c r="I65" s="505">
        <v>583</v>
      </c>
      <c r="J65" s="152">
        <v>25407</v>
      </c>
    </row>
    <row r="66" spans="1:10" s="56" customFormat="1" ht="19.5" customHeight="1">
      <c r="A66" s="1059"/>
      <c r="B66" s="1012" t="s">
        <v>27</v>
      </c>
      <c r="C66" s="1013"/>
      <c r="D66" s="503">
        <v>43060</v>
      </c>
      <c r="E66" s="504">
        <v>425</v>
      </c>
      <c r="F66" s="501">
        <v>148</v>
      </c>
      <c r="G66" s="501">
        <v>16891</v>
      </c>
      <c r="H66" s="501">
        <v>7395</v>
      </c>
      <c r="I66" s="505">
        <v>583</v>
      </c>
      <c r="J66" s="152">
        <v>25442</v>
      </c>
    </row>
    <row r="67" spans="1:10" s="56" customFormat="1" ht="19.5" customHeight="1">
      <c r="A67" s="1059"/>
      <c r="B67" s="1012" t="s">
        <v>29</v>
      </c>
      <c r="C67" s="1013"/>
      <c r="D67" s="503">
        <v>43455</v>
      </c>
      <c r="E67" s="504">
        <v>428</v>
      </c>
      <c r="F67" s="501">
        <v>148</v>
      </c>
      <c r="G67" s="501">
        <v>16903</v>
      </c>
      <c r="H67" s="501">
        <v>7481</v>
      </c>
      <c r="I67" s="505">
        <v>582</v>
      </c>
      <c r="J67" s="152">
        <v>25542</v>
      </c>
    </row>
    <row r="68" spans="1:10" s="56" customFormat="1" ht="19.5" customHeight="1">
      <c r="A68" s="1059"/>
      <c r="B68" s="1012" t="s">
        <v>30</v>
      </c>
      <c r="C68" s="1013"/>
      <c r="D68" s="503">
        <v>43276</v>
      </c>
      <c r="E68" s="504">
        <v>432</v>
      </c>
      <c r="F68" s="501">
        <v>149</v>
      </c>
      <c r="G68" s="501">
        <v>16895</v>
      </c>
      <c r="H68" s="501">
        <v>7456</v>
      </c>
      <c r="I68" s="505">
        <v>583</v>
      </c>
      <c r="J68" s="152">
        <v>25515</v>
      </c>
    </row>
    <row r="69" spans="1:10" s="56" customFormat="1" ht="19.5" customHeight="1">
      <c r="A69" s="1059"/>
      <c r="B69" s="1012" t="s">
        <v>31</v>
      </c>
      <c r="C69" s="1013"/>
      <c r="D69" s="503">
        <v>43656</v>
      </c>
      <c r="E69" s="504">
        <v>432</v>
      </c>
      <c r="F69" s="501">
        <v>149</v>
      </c>
      <c r="G69" s="501">
        <v>16849</v>
      </c>
      <c r="H69" s="501">
        <v>7454</v>
      </c>
      <c r="I69" s="505">
        <v>582</v>
      </c>
      <c r="J69" s="152">
        <v>25466</v>
      </c>
    </row>
    <row r="70" spans="1:10" s="56" customFormat="1" ht="19.5" customHeight="1">
      <c r="A70" s="1059"/>
      <c r="B70" s="1012" t="s">
        <v>32</v>
      </c>
      <c r="C70" s="1013"/>
      <c r="D70" s="503">
        <v>44774</v>
      </c>
      <c r="E70" s="504">
        <v>431</v>
      </c>
      <c r="F70" s="501">
        <v>150</v>
      </c>
      <c r="G70" s="501">
        <v>17028</v>
      </c>
      <c r="H70" s="501">
        <v>7461</v>
      </c>
      <c r="I70" s="505">
        <v>580</v>
      </c>
      <c r="J70" s="152">
        <v>25650</v>
      </c>
    </row>
    <row r="71" spans="1:10" s="56" customFormat="1" ht="19.5" customHeight="1">
      <c r="A71" s="1059"/>
      <c r="B71" s="1012" t="s">
        <v>43</v>
      </c>
      <c r="C71" s="1013"/>
      <c r="D71" s="503">
        <v>45598</v>
      </c>
      <c r="E71" s="504">
        <v>430</v>
      </c>
      <c r="F71" s="501">
        <v>149</v>
      </c>
      <c r="G71" s="501">
        <v>17114</v>
      </c>
      <c r="H71" s="501">
        <v>7470</v>
      </c>
      <c r="I71" s="505">
        <v>580</v>
      </c>
      <c r="J71" s="152">
        <v>25743</v>
      </c>
    </row>
    <row r="72" spans="1:10" s="56" customFormat="1" ht="19.5" customHeight="1">
      <c r="A72" s="1059"/>
      <c r="B72" s="1012" t="s">
        <v>49</v>
      </c>
      <c r="C72" s="1013"/>
      <c r="D72" s="503">
        <v>46234</v>
      </c>
      <c r="E72" s="504">
        <v>429</v>
      </c>
      <c r="F72" s="501">
        <v>148</v>
      </c>
      <c r="G72" s="501">
        <v>17144</v>
      </c>
      <c r="H72" s="501">
        <v>7505</v>
      </c>
      <c r="I72" s="505">
        <v>580</v>
      </c>
      <c r="J72" s="152">
        <v>25806</v>
      </c>
    </row>
    <row r="73" spans="1:10" s="56" customFormat="1" ht="19.5" customHeight="1" thickBot="1">
      <c r="A73" s="1070"/>
      <c r="B73" s="1065" t="s">
        <v>201</v>
      </c>
      <c r="C73" s="1066"/>
      <c r="D73" s="543">
        <v>46993</v>
      </c>
      <c r="E73" s="544">
        <v>429</v>
      </c>
      <c r="F73" s="545">
        <v>148</v>
      </c>
      <c r="G73" s="545">
        <v>17165</v>
      </c>
      <c r="H73" s="545">
        <v>7560</v>
      </c>
      <c r="I73" s="546">
        <v>581</v>
      </c>
      <c r="J73" s="240">
        <v>25883</v>
      </c>
    </row>
    <row r="74" spans="1:10" s="56" customFormat="1" ht="19.5" customHeight="1">
      <c r="A74" s="1058">
        <v>2014</v>
      </c>
      <c r="B74" s="1051" t="s">
        <v>165</v>
      </c>
      <c r="C74" s="1052"/>
      <c r="D74" s="492">
        <v>47134</v>
      </c>
      <c r="E74" s="493">
        <v>436</v>
      </c>
      <c r="F74" s="494">
        <v>228</v>
      </c>
      <c r="G74" s="494">
        <v>17165</v>
      </c>
      <c r="H74" s="494">
        <v>7602</v>
      </c>
      <c r="I74" s="495">
        <v>579</v>
      </c>
      <c r="J74" s="149">
        <v>26010</v>
      </c>
    </row>
    <row r="75" spans="1:10" s="56" customFormat="1" ht="19.5" customHeight="1">
      <c r="A75" s="1059"/>
      <c r="B75" s="1012" t="s">
        <v>166</v>
      </c>
      <c r="C75" s="1013"/>
      <c r="D75" s="502">
        <v>47114</v>
      </c>
      <c r="E75" s="426">
        <v>438</v>
      </c>
      <c r="F75" s="419">
        <v>229</v>
      </c>
      <c r="G75" s="419">
        <v>17189</v>
      </c>
      <c r="H75" s="419">
        <v>7642</v>
      </c>
      <c r="I75" s="448">
        <v>581</v>
      </c>
      <c r="J75" s="152">
        <v>26079</v>
      </c>
    </row>
    <row r="76" spans="1:10" s="56" customFormat="1" ht="19.5" customHeight="1">
      <c r="A76" s="1059"/>
      <c r="B76" s="1012" t="s">
        <v>167</v>
      </c>
      <c r="C76" s="1013"/>
      <c r="D76" s="503">
        <v>47231</v>
      </c>
      <c r="E76" s="504">
        <v>442</v>
      </c>
      <c r="F76" s="501">
        <v>229</v>
      </c>
      <c r="G76" s="501">
        <v>17238</v>
      </c>
      <c r="H76" s="501">
        <v>7667</v>
      </c>
      <c r="I76" s="505">
        <v>582</v>
      </c>
      <c r="J76" s="152">
        <v>26158</v>
      </c>
    </row>
    <row r="77" spans="1:10" s="56" customFormat="1" ht="19.5" customHeight="1">
      <c r="A77" s="1059"/>
      <c r="B77" s="1012" t="s">
        <v>168</v>
      </c>
      <c r="C77" s="1013"/>
      <c r="D77" s="503">
        <v>47188</v>
      </c>
      <c r="E77" s="504">
        <v>442</v>
      </c>
      <c r="F77" s="501">
        <v>231</v>
      </c>
      <c r="G77" s="501">
        <v>17264</v>
      </c>
      <c r="H77" s="501">
        <v>7687</v>
      </c>
      <c r="I77" s="505">
        <v>583</v>
      </c>
      <c r="J77" s="152">
        <v>26207</v>
      </c>
    </row>
    <row r="78" spans="1:10" s="56" customFormat="1" ht="19.5" customHeight="1">
      <c r="A78" s="1059"/>
      <c r="B78" s="1012" t="s">
        <v>27</v>
      </c>
      <c r="C78" s="1013"/>
      <c r="D78" s="503">
        <v>47215</v>
      </c>
      <c r="E78" s="504">
        <v>446</v>
      </c>
      <c r="F78" s="501">
        <v>232</v>
      </c>
      <c r="G78" s="501">
        <v>17310</v>
      </c>
      <c r="H78" s="501">
        <v>7725</v>
      </c>
      <c r="I78" s="505">
        <v>581</v>
      </c>
      <c r="J78" s="152">
        <v>26294</v>
      </c>
    </row>
    <row r="79" spans="1:10" s="56" customFormat="1" ht="19.5" customHeight="1">
      <c r="A79" s="1059"/>
      <c r="B79" s="1012" t="s">
        <v>29</v>
      </c>
      <c r="C79" s="1013"/>
      <c r="D79" s="503">
        <v>47254</v>
      </c>
      <c r="E79" s="504">
        <v>446</v>
      </c>
      <c r="F79" s="501">
        <v>233</v>
      </c>
      <c r="G79" s="501">
        <v>17315</v>
      </c>
      <c r="H79" s="501">
        <v>7774</v>
      </c>
      <c r="I79" s="505">
        <v>580</v>
      </c>
      <c r="J79" s="152">
        <v>26348</v>
      </c>
    </row>
    <row r="80" spans="1:10" s="56" customFormat="1" ht="19.5" customHeight="1">
      <c r="A80" s="1059"/>
      <c r="B80" s="1012" t="s">
        <v>30</v>
      </c>
      <c r="C80" s="1013"/>
      <c r="D80" s="503">
        <v>47595</v>
      </c>
      <c r="E80" s="504">
        <v>446</v>
      </c>
      <c r="F80" s="501">
        <v>236</v>
      </c>
      <c r="G80" s="501">
        <v>17320</v>
      </c>
      <c r="H80" s="501">
        <v>7773</v>
      </c>
      <c r="I80" s="505">
        <v>580</v>
      </c>
      <c r="J80" s="152">
        <v>26355</v>
      </c>
    </row>
    <row r="81" spans="1:10" s="56" customFormat="1" ht="19.5" customHeight="1">
      <c r="A81" s="1059"/>
      <c r="B81" s="1012" t="s">
        <v>31</v>
      </c>
      <c r="C81" s="1013"/>
      <c r="D81" s="503">
        <v>47654</v>
      </c>
      <c r="E81" s="504">
        <v>447</v>
      </c>
      <c r="F81" s="501">
        <v>236</v>
      </c>
      <c r="G81" s="501">
        <v>17432</v>
      </c>
      <c r="H81" s="501">
        <v>7770</v>
      </c>
      <c r="I81" s="505">
        <v>579</v>
      </c>
      <c r="J81" s="152">
        <v>26464</v>
      </c>
    </row>
    <row r="82" spans="1:10" s="56" customFormat="1" ht="19.5" customHeight="1">
      <c r="A82" s="1059"/>
      <c r="B82" s="1012" t="s">
        <v>32</v>
      </c>
      <c r="C82" s="1013"/>
      <c r="D82" s="503">
        <v>48299</v>
      </c>
      <c r="E82" s="504">
        <v>450</v>
      </c>
      <c r="F82" s="501">
        <v>236</v>
      </c>
      <c r="G82" s="501">
        <v>17475</v>
      </c>
      <c r="H82" s="501">
        <v>7773</v>
      </c>
      <c r="I82" s="505">
        <v>578</v>
      </c>
      <c r="J82" s="152">
        <v>26512</v>
      </c>
    </row>
    <row r="83" spans="1:10" s="56" customFormat="1" ht="19.5" customHeight="1">
      <c r="A83" s="1059"/>
      <c r="B83" s="1012" t="s">
        <v>43</v>
      </c>
      <c r="C83" s="1013"/>
      <c r="D83" s="503">
        <v>48352</v>
      </c>
      <c r="E83" s="504">
        <v>454</v>
      </c>
      <c r="F83" s="501">
        <v>236</v>
      </c>
      <c r="G83" s="501">
        <v>17524</v>
      </c>
      <c r="H83" s="501">
        <v>7781</v>
      </c>
      <c r="I83" s="505">
        <v>579</v>
      </c>
      <c r="J83" s="152">
        <v>26574</v>
      </c>
    </row>
    <row r="84" spans="1:10" s="56" customFormat="1" ht="19.5" customHeight="1">
      <c r="A84" s="1059"/>
      <c r="B84" s="1012" t="s">
        <v>49</v>
      </c>
      <c r="C84" s="1013"/>
      <c r="D84" s="503">
        <v>48747</v>
      </c>
      <c r="E84" s="504">
        <v>453</v>
      </c>
      <c r="F84" s="501">
        <v>235</v>
      </c>
      <c r="G84" s="501">
        <v>17565</v>
      </c>
      <c r="H84" s="501">
        <v>7807</v>
      </c>
      <c r="I84" s="505">
        <v>579</v>
      </c>
      <c r="J84" s="152">
        <v>26639</v>
      </c>
    </row>
    <row r="85" spans="1:10" s="56" customFormat="1" ht="19.5" customHeight="1" thickBot="1">
      <c r="A85" s="1060"/>
      <c r="B85" s="1056" t="s">
        <v>201</v>
      </c>
      <c r="C85" s="1057"/>
      <c r="D85" s="707">
        <v>48351</v>
      </c>
      <c r="E85" s="708">
        <v>452</v>
      </c>
      <c r="F85" s="709">
        <v>235</v>
      </c>
      <c r="G85" s="709">
        <v>17574</v>
      </c>
      <c r="H85" s="709">
        <v>7847</v>
      </c>
      <c r="I85" s="710">
        <v>578</v>
      </c>
      <c r="J85" s="519">
        <v>26686</v>
      </c>
    </row>
    <row r="86" spans="1:10" s="56" customFormat="1" ht="19.5" customHeight="1">
      <c r="A86" s="1058">
        <v>2015</v>
      </c>
      <c r="B86" s="1051" t="s">
        <v>165</v>
      </c>
      <c r="C86" s="1052"/>
      <c r="D86" s="492">
        <v>48495</v>
      </c>
      <c r="E86" s="493">
        <v>450</v>
      </c>
      <c r="F86" s="494">
        <v>236</v>
      </c>
      <c r="G86" s="494">
        <v>17595</v>
      </c>
      <c r="H86" s="494">
        <v>7887</v>
      </c>
      <c r="I86" s="495">
        <v>574</v>
      </c>
      <c r="J86" s="149">
        <v>26742</v>
      </c>
    </row>
    <row r="87" spans="1:10" s="56" customFormat="1" ht="19.5" customHeight="1">
      <c r="A87" s="1059"/>
      <c r="B87" s="1012" t="s">
        <v>166</v>
      </c>
      <c r="C87" s="1013"/>
      <c r="D87" s="502">
        <v>48580</v>
      </c>
      <c r="E87" s="426">
        <v>451</v>
      </c>
      <c r="F87" s="419">
        <v>237</v>
      </c>
      <c r="G87" s="419">
        <v>17650</v>
      </c>
      <c r="H87" s="419">
        <v>7886</v>
      </c>
      <c r="I87" s="448">
        <v>574</v>
      </c>
      <c r="J87" s="152">
        <v>26798</v>
      </c>
    </row>
    <row r="88" spans="1:10" s="56" customFormat="1" ht="19.5" customHeight="1">
      <c r="A88" s="1059"/>
      <c r="B88" s="1012" t="s">
        <v>167</v>
      </c>
      <c r="C88" s="1013"/>
      <c r="D88" s="503">
        <v>48558</v>
      </c>
      <c r="E88" s="504">
        <v>454</v>
      </c>
      <c r="F88" s="501">
        <v>237</v>
      </c>
      <c r="G88" s="501">
        <v>17687</v>
      </c>
      <c r="H88" s="501">
        <v>7919</v>
      </c>
      <c r="I88" s="505">
        <v>574</v>
      </c>
      <c r="J88" s="152">
        <v>26871</v>
      </c>
    </row>
    <row r="89" spans="1:10" s="56" customFormat="1" ht="19.5" customHeight="1">
      <c r="A89" s="1059"/>
      <c r="B89" s="1012" t="s">
        <v>168</v>
      </c>
      <c r="C89" s="1013"/>
      <c r="D89" s="503">
        <v>48672</v>
      </c>
      <c r="E89" s="504">
        <v>457</v>
      </c>
      <c r="F89" s="501">
        <v>239</v>
      </c>
      <c r="G89" s="501">
        <v>17753</v>
      </c>
      <c r="H89" s="501">
        <v>7950</v>
      </c>
      <c r="I89" s="505">
        <v>572</v>
      </c>
      <c r="J89" s="152">
        <v>26971</v>
      </c>
    </row>
    <row r="90" spans="1:10" s="56" customFormat="1" ht="19.5" customHeight="1">
      <c r="A90" s="1059"/>
      <c r="B90" s="1012" t="s">
        <v>27</v>
      </c>
      <c r="C90" s="1013"/>
      <c r="D90" s="503">
        <v>48756</v>
      </c>
      <c r="E90" s="504">
        <v>457</v>
      </c>
      <c r="F90" s="501">
        <v>240</v>
      </c>
      <c r="G90" s="501">
        <v>17822</v>
      </c>
      <c r="H90" s="501">
        <v>7974</v>
      </c>
      <c r="I90" s="505">
        <v>573</v>
      </c>
      <c r="J90" s="152">
        <v>27066</v>
      </c>
    </row>
    <row r="91" spans="1:10" s="56" customFormat="1" ht="19.5" customHeight="1">
      <c r="A91" s="1059"/>
      <c r="B91" s="1012" t="s">
        <v>29</v>
      </c>
      <c r="C91" s="1013"/>
      <c r="D91" s="503">
        <v>49069</v>
      </c>
      <c r="E91" s="504">
        <v>456</v>
      </c>
      <c r="F91" s="501">
        <v>240</v>
      </c>
      <c r="G91" s="501">
        <v>17840</v>
      </c>
      <c r="H91" s="501">
        <v>8000</v>
      </c>
      <c r="I91" s="505">
        <v>570</v>
      </c>
      <c r="J91" s="152">
        <v>27106</v>
      </c>
    </row>
    <row r="92" spans="1:10" s="56" customFormat="1" ht="19.5" customHeight="1">
      <c r="A92" s="1059"/>
      <c r="B92" s="1012" t="s">
        <v>30</v>
      </c>
      <c r="C92" s="1013"/>
      <c r="D92" s="503">
        <v>49232</v>
      </c>
      <c r="E92" s="504">
        <v>459</v>
      </c>
      <c r="F92" s="501">
        <v>242</v>
      </c>
      <c r="G92" s="501">
        <v>17842</v>
      </c>
      <c r="H92" s="501">
        <v>8017</v>
      </c>
      <c r="I92" s="505">
        <v>572</v>
      </c>
      <c r="J92" s="152">
        <v>27132</v>
      </c>
    </row>
    <row r="93" spans="1:10" s="56" customFormat="1" ht="19.5" customHeight="1">
      <c r="A93" s="1059"/>
      <c r="B93" s="1012" t="s">
        <v>31</v>
      </c>
      <c r="C93" s="1013"/>
      <c r="D93" s="503">
        <v>49288</v>
      </c>
      <c r="E93" s="504">
        <v>460</v>
      </c>
      <c r="F93" s="501">
        <v>244</v>
      </c>
      <c r="G93" s="501">
        <v>17941</v>
      </c>
      <c r="H93" s="501">
        <v>8006</v>
      </c>
      <c r="I93" s="505">
        <v>572</v>
      </c>
      <c r="J93" s="152">
        <v>27223</v>
      </c>
    </row>
    <row r="94" spans="1:10" s="56" customFormat="1" ht="19.5" customHeight="1">
      <c r="A94" s="1059"/>
      <c r="B94" s="1012" t="s">
        <v>32</v>
      </c>
      <c r="C94" s="1013"/>
      <c r="D94" s="503">
        <v>50124</v>
      </c>
      <c r="E94" s="504">
        <v>461</v>
      </c>
      <c r="F94" s="501">
        <v>245</v>
      </c>
      <c r="G94" s="501">
        <v>18043</v>
      </c>
      <c r="H94" s="501">
        <v>8007</v>
      </c>
      <c r="I94" s="505">
        <v>574</v>
      </c>
      <c r="J94" s="152">
        <v>27330</v>
      </c>
    </row>
    <row r="95" spans="1:10" s="56" customFormat="1" ht="19.5" customHeight="1">
      <c r="A95" s="1059"/>
      <c r="B95" s="1012" t="s">
        <v>43</v>
      </c>
      <c r="C95" s="1013"/>
      <c r="D95" s="503">
        <v>50976</v>
      </c>
      <c r="E95" s="504">
        <v>458</v>
      </c>
      <c r="F95" s="501">
        <v>248</v>
      </c>
      <c r="G95" s="501">
        <v>18102</v>
      </c>
      <c r="H95" s="501">
        <v>8043</v>
      </c>
      <c r="I95" s="505">
        <v>573</v>
      </c>
      <c r="J95" s="152">
        <v>27424</v>
      </c>
    </row>
    <row r="96" spans="1:10" s="56" customFormat="1" ht="19.5" customHeight="1">
      <c r="A96" s="1059"/>
      <c r="B96" s="1012" t="s">
        <v>49</v>
      </c>
      <c r="C96" s="1013"/>
      <c r="D96" s="503">
        <v>50202</v>
      </c>
      <c r="E96" s="504">
        <v>465</v>
      </c>
      <c r="F96" s="501">
        <v>248</v>
      </c>
      <c r="G96" s="501">
        <v>18154</v>
      </c>
      <c r="H96" s="501">
        <v>8078</v>
      </c>
      <c r="I96" s="505">
        <v>568</v>
      </c>
      <c r="J96" s="152">
        <v>27513</v>
      </c>
    </row>
    <row r="97" spans="1:10" s="56" customFormat="1" ht="19.5" customHeight="1" thickBot="1">
      <c r="A97" s="1060"/>
      <c r="B97" s="1056" t="s">
        <v>201</v>
      </c>
      <c r="C97" s="1057"/>
      <c r="D97" s="707">
        <v>50946</v>
      </c>
      <c r="E97" s="708">
        <v>463</v>
      </c>
      <c r="F97" s="709">
        <v>248</v>
      </c>
      <c r="G97" s="709">
        <v>18142</v>
      </c>
      <c r="H97" s="709">
        <v>8114</v>
      </c>
      <c r="I97" s="710">
        <v>570</v>
      </c>
      <c r="J97" s="519">
        <v>27537</v>
      </c>
    </row>
    <row r="98" spans="1:10" s="56" customFormat="1" ht="19.5" customHeight="1">
      <c r="A98" s="1058">
        <v>2016</v>
      </c>
      <c r="B98" s="1051" t="s">
        <v>165</v>
      </c>
      <c r="C98" s="1052"/>
      <c r="D98" s="492">
        <v>50571</v>
      </c>
      <c r="E98" s="493">
        <v>462</v>
      </c>
      <c r="F98" s="494">
        <v>247</v>
      </c>
      <c r="G98" s="494">
        <v>18151</v>
      </c>
      <c r="H98" s="494">
        <v>8132</v>
      </c>
      <c r="I98" s="495">
        <v>569</v>
      </c>
      <c r="J98" s="149">
        <v>27561</v>
      </c>
    </row>
    <row r="99" spans="1:10" s="56" customFormat="1" ht="19.5" customHeight="1">
      <c r="A99" s="1059"/>
      <c r="B99" s="1012" t="s">
        <v>166</v>
      </c>
      <c r="C99" s="1013"/>
      <c r="D99" s="502">
        <v>51301</v>
      </c>
      <c r="E99" s="426">
        <v>461</v>
      </c>
      <c r="F99" s="419">
        <v>246</v>
      </c>
      <c r="G99" s="419">
        <v>18151</v>
      </c>
      <c r="H99" s="419">
        <v>8201</v>
      </c>
      <c r="I99" s="448">
        <v>568</v>
      </c>
      <c r="J99" s="152">
        <v>27627</v>
      </c>
    </row>
    <row r="100" spans="1:10" s="56" customFormat="1" ht="19.5" customHeight="1">
      <c r="A100" s="1059"/>
      <c r="B100" s="1012" t="s">
        <v>167</v>
      </c>
      <c r="C100" s="1013"/>
      <c r="D100" s="503">
        <v>51351</v>
      </c>
      <c r="E100" s="504">
        <v>461</v>
      </c>
      <c r="F100" s="501">
        <v>246</v>
      </c>
      <c r="G100" s="501">
        <v>18211</v>
      </c>
      <c r="H100" s="501">
        <v>8225</v>
      </c>
      <c r="I100" s="505">
        <v>568</v>
      </c>
      <c r="J100" s="152">
        <v>27711</v>
      </c>
    </row>
    <row r="101" spans="1:10" s="56" customFormat="1" ht="19.5" customHeight="1">
      <c r="A101" s="1059"/>
      <c r="B101" s="1012" t="s">
        <v>168</v>
      </c>
      <c r="C101" s="1013"/>
      <c r="D101" s="503">
        <v>52091</v>
      </c>
      <c r="E101" s="504">
        <v>460</v>
      </c>
      <c r="F101" s="501">
        <v>246</v>
      </c>
      <c r="G101" s="501">
        <v>18269</v>
      </c>
      <c r="H101" s="501">
        <v>8396</v>
      </c>
      <c r="I101" s="505">
        <v>568</v>
      </c>
      <c r="J101" s="152">
        <v>27939</v>
      </c>
    </row>
    <row r="102" spans="1:10" s="56" customFormat="1" ht="19.5" customHeight="1">
      <c r="A102" s="1059"/>
      <c r="B102" s="1012" t="s">
        <v>27</v>
      </c>
      <c r="C102" s="1013"/>
      <c r="D102" s="503">
        <v>52436</v>
      </c>
      <c r="E102" s="504">
        <v>459</v>
      </c>
      <c r="F102" s="501">
        <v>247</v>
      </c>
      <c r="G102" s="501">
        <v>18310</v>
      </c>
      <c r="H102" s="501">
        <v>8246</v>
      </c>
      <c r="I102" s="505">
        <v>565</v>
      </c>
      <c r="J102" s="152">
        <v>27827</v>
      </c>
    </row>
    <row r="103" spans="1:10" s="56" customFormat="1" ht="19.5" customHeight="1">
      <c r="A103" s="1059"/>
      <c r="B103" s="1012" t="s">
        <v>29</v>
      </c>
      <c r="C103" s="1013"/>
      <c r="D103" s="503">
        <v>52849</v>
      </c>
      <c r="E103" s="504">
        <v>461</v>
      </c>
      <c r="F103" s="501">
        <v>248</v>
      </c>
      <c r="G103" s="501">
        <v>18350</v>
      </c>
      <c r="H103" s="501">
        <v>8283</v>
      </c>
      <c r="I103" s="505">
        <v>564</v>
      </c>
      <c r="J103" s="152">
        <v>27906</v>
      </c>
    </row>
    <row r="104" spans="1:10" s="56" customFormat="1" ht="19.5" customHeight="1">
      <c r="A104" s="1059"/>
      <c r="B104" s="1012" t="s">
        <v>30</v>
      </c>
      <c r="C104" s="1013"/>
      <c r="D104" s="503">
        <v>52588</v>
      </c>
      <c r="E104" s="504">
        <v>460</v>
      </c>
      <c r="F104" s="501">
        <v>249</v>
      </c>
      <c r="G104" s="501">
        <v>18333</v>
      </c>
      <c r="H104" s="501">
        <v>8280</v>
      </c>
      <c r="I104" s="505">
        <v>563</v>
      </c>
      <c r="J104" s="152">
        <v>27885</v>
      </c>
    </row>
    <row r="105" spans="1:10" s="56" customFormat="1" ht="19.5" customHeight="1">
      <c r="A105" s="1059"/>
      <c r="B105" s="1012" t="s">
        <v>31</v>
      </c>
      <c r="C105" s="1013"/>
      <c r="D105" s="503">
        <v>52339</v>
      </c>
      <c r="E105" s="504">
        <v>462</v>
      </c>
      <c r="F105" s="501">
        <v>250</v>
      </c>
      <c r="G105" s="501">
        <v>18392</v>
      </c>
      <c r="H105" s="501">
        <v>8301</v>
      </c>
      <c r="I105" s="505">
        <v>562</v>
      </c>
      <c r="J105" s="152">
        <v>27967</v>
      </c>
    </row>
    <row r="106" spans="1:10" s="56" customFormat="1" ht="19.5" customHeight="1">
      <c r="A106" s="1059"/>
      <c r="B106" s="1012" t="s">
        <v>32</v>
      </c>
      <c r="C106" s="1013"/>
      <c r="D106" s="503">
        <v>50383</v>
      </c>
      <c r="E106" s="504">
        <v>463</v>
      </c>
      <c r="F106" s="501">
        <v>250</v>
      </c>
      <c r="G106" s="501">
        <v>18552</v>
      </c>
      <c r="H106" s="501">
        <v>8305</v>
      </c>
      <c r="I106" s="505">
        <v>561</v>
      </c>
      <c r="J106" s="152">
        <v>28131</v>
      </c>
    </row>
    <row r="107" spans="1:10" s="56" customFormat="1" ht="19.5" customHeight="1">
      <c r="A107" s="1059"/>
      <c r="B107" s="1012" t="s">
        <v>43</v>
      </c>
      <c r="C107" s="1013"/>
      <c r="D107" s="503">
        <v>50622</v>
      </c>
      <c r="E107" s="504">
        <v>462</v>
      </c>
      <c r="F107" s="501">
        <v>248</v>
      </c>
      <c r="G107" s="501">
        <v>18716</v>
      </c>
      <c r="H107" s="501">
        <v>8320</v>
      </c>
      <c r="I107" s="505">
        <v>560</v>
      </c>
      <c r="J107" s="152">
        <v>28306</v>
      </c>
    </row>
    <row r="108" spans="1:10" s="56" customFormat="1" ht="19.5" customHeight="1">
      <c r="A108" s="1059"/>
      <c r="B108" s="1012" t="s">
        <v>49</v>
      </c>
      <c r="C108" s="1013"/>
      <c r="D108" s="503">
        <v>51216</v>
      </c>
      <c r="E108" s="504">
        <v>464</v>
      </c>
      <c r="F108" s="501">
        <v>247</v>
      </c>
      <c r="G108" s="501">
        <v>18233</v>
      </c>
      <c r="H108" s="501">
        <v>8351</v>
      </c>
      <c r="I108" s="505">
        <v>562</v>
      </c>
      <c r="J108" s="152">
        <v>27857</v>
      </c>
    </row>
    <row r="109" spans="1:10" s="56" customFormat="1" ht="19.5" customHeight="1" thickBot="1">
      <c r="A109" s="1060"/>
      <c r="B109" s="1056" t="s">
        <v>201</v>
      </c>
      <c r="C109" s="1057"/>
      <c r="D109" s="707">
        <v>50985</v>
      </c>
      <c r="E109" s="708">
        <v>464</v>
      </c>
      <c r="F109" s="709">
        <v>249</v>
      </c>
      <c r="G109" s="709">
        <v>18879</v>
      </c>
      <c r="H109" s="709">
        <v>8395</v>
      </c>
      <c r="I109" s="710">
        <v>563</v>
      </c>
      <c r="J109" s="519">
        <v>28550</v>
      </c>
    </row>
    <row r="110" spans="1:10" s="56" customFormat="1" ht="19.5" customHeight="1">
      <c r="A110" s="1061">
        <v>2017</v>
      </c>
      <c r="B110" s="1063" t="s">
        <v>165</v>
      </c>
      <c r="C110" s="1064"/>
      <c r="D110" s="492">
        <v>50705</v>
      </c>
      <c r="E110" s="493">
        <v>465</v>
      </c>
      <c r="F110" s="494">
        <v>253</v>
      </c>
      <c r="G110" s="494">
        <v>18915</v>
      </c>
      <c r="H110" s="494">
        <v>8398</v>
      </c>
      <c r="I110" s="495">
        <v>562</v>
      </c>
      <c r="J110" s="149">
        <v>28593</v>
      </c>
    </row>
    <row r="111" spans="1:10" s="56" customFormat="1" ht="19.5" customHeight="1">
      <c r="A111" s="1059"/>
      <c r="B111" s="1012" t="s">
        <v>166</v>
      </c>
      <c r="C111" s="1013"/>
      <c r="D111" s="502">
        <v>50608</v>
      </c>
      <c r="E111" s="426">
        <v>467</v>
      </c>
      <c r="F111" s="419">
        <v>255</v>
      </c>
      <c r="G111" s="419">
        <v>18967</v>
      </c>
      <c r="H111" s="419">
        <v>8423</v>
      </c>
      <c r="I111" s="448">
        <v>559</v>
      </c>
      <c r="J111" s="152">
        <v>28671</v>
      </c>
    </row>
    <row r="112" spans="1:10" s="56" customFormat="1" ht="19.5" customHeight="1">
      <c r="A112" s="1059"/>
      <c r="B112" s="1012" t="s">
        <v>167</v>
      </c>
      <c r="C112" s="1013"/>
      <c r="D112" s="502">
        <v>50640</v>
      </c>
      <c r="E112" s="426">
        <v>467</v>
      </c>
      <c r="F112" s="419">
        <v>255</v>
      </c>
      <c r="G112" s="419">
        <v>19185</v>
      </c>
      <c r="H112" s="419">
        <v>8447</v>
      </c>
      <c r="I112" s="448">
        <v>560</v>
      </c>
      <c r="J112" s="152">
        <v>28914</v>
      </c>
    </row>
    <row r="113" spans="1:10" s="56" customFormat="1" ht="19.5" customHeight="1">
      <c r="A113" s="1059"/>
      <c r="B113" s="1012" t="s">
        <v>168</v>
      </c>
      <c r="C113" s="1013"/>
      <c r="D113" s="502">
        <v>49991</v>
      </c>
      <c r="E113" s="426">
        <v>467</v>
      </c>
      <c r="F113" s="419">
        <v>254</v>
      </c>
      <c r="G113" s="419">
        <v>19311</v>
      </c>
      <c r="H113" s="419">
        <v>8470</v>
      </c>
      <c r="I113" s="448">
        <v>560</v>
      </c>
      <c r="J113" s="152">
        <v>29062</v>
      </c>
    </row>
    <row r="114" spans="1:10" s="56" customFormat="1" ht="19.5" customHeight="1">
      <c r="A114" s="1059"/>
      <c r="B114" s="1012" t="s">
        <v>27</v>
      </c>
      <c r="C114" s="1013"/>
      <c r="D114" s="502">
        <v>49928</v>
      </c>
      <c r="E114" s="426">
        <v>473</v>
      </c>
      <c r="F114" s="419">
        <v>258</v>
      </c>
      <c r="G114" s="419">
        <v>19419</v>
      </c>
      <c r="H114" s="419">
        <v>8520</v>
      </c>
      <c r="I114" s="448">
        <v>559</v>
      </c>
      <c r="J114" s="152">
        <v>29229</v>
      </c>
    </row>
    <row r="115" spans="1:10" s="56" customFormat="1" ht="19.5" customHeight="1">
      <c r="A115" s="1059"/>
      <c r="B115" s="1012" t="s">
        <v>29</v>
      </c>
      <c r="C115" s="1013"/>
      <c r="D115" s="502">
        <v>52723</v>
      </c>
      <c r="E115" s="426">
        <v>475</v>
      </c>
      <c r="F115" s="419">
        <v>261</v>
      </c>
      <c r="G115" s="419">
        <v>19455</v>
      </c>
      <c r="H115" s="419">
        <v>8566</v>
      </c>
      <c r="I115" s="448">
        <v>559</v>
      </c>
      <c r="J115" s="152">
        <v>29316</v>
      </c>
    </row>
    <row r="116" spans="1:10" s="56" customFormat="1" ht="19.5" customHeight="1">
      <c r="A116" s="1059"/>
      <c r="B116" s="1012" t="s">
        <v>30</v>
      </c>
      <c r="C116" s="1013"/>
      <c r="D116" s="502">
        <v>50054</v>
      </c>
      <c r="E116" s="426">
        <v>477</v>
      </c>
      <c r="F116" s="419">
        <v>267</v>
      </c>
      <c r="G116" s="419">
        <v>19488</v>
      </c>
      <c r="H116" s="419">
        <v>8577</v>
      </c>
      <c r="I116" s="448">
        <v>559</v>
      </c>
      <c r="J116" s="152">
        <v>29368</v>
      </c>
    </row>
    <row r="117" spans="1:10" s="56" customFormat="1" ht="19.5" customHeight="1">
      <c r="A117" s="1059"/>
      <c r="B117" s="1012" t="s">
        <v>31</v>
      </c>
      <c r="C117" s="1013"/>
      <c r="D117" s="502">
        <v>49864</v>
      </c>
      <c r="E117" s="426">
        <v>480</v>
      </c>
      <c r="F117" s="419">
        <v>269</v>
      </c>
      <c r="G117" s="419">
        <v>19625</v>
      </c>
      <c r="H117" s="419">
        <v>8579</v>
      </c>
      <c r="I117" s="448">
        <v>557</v>
      </c>
      <c r="J117" s="152">
        <v>29510</v>
      </c>
    </row>
    <row r="118" spans="1:10" s="56" customFormat="1" ht="19.5" customHeight="1">
      <c r="A118" s="1059"/>
      <c r="B118" s="1012" t="s">
        <v>32</v>
      </c>
      <c r="C118" s="1013"/>
      <c r="D118" s="502">
        <v>50034</v>
      </c>
      <c r="E118" s="426">
        <v>480</v>
      </c>
      <c r="F118" s="419">
        <v>270</v>
      </c>
      <c r="G118" s="419">
        <v>19799</v>
      </c>
      <c r="H118" s="419">
        <v>8588</v>
      </c>
      <c r="I118" s="448">
        <v>557</v>
      </c>
      <c r="J118" s="152">
        <v>29694</v>
      </c>
    </row>
    <row r="119" spans="1:10" s="56" customFormat="1" ht="19.5" customHeight="1">
      <c r="A119" s="1059"/>
      <c r="B119" s="1012" t="s">
        <v>43</v>
      </c>
      <c r="C119" s="1013"/>
      <c r="D119" s="502">
        <v>51070</v>
      </c>
      <c r="E119" s="426">
        <v>482</v>
      </c>
      <c r="F119" s="419">
        <v>270</v>
      </c>
      <c r="G119" s="419">
        <v>19905</v>
      </c>
      <c r="H119" s="419">
        <v>8615</v>
      </c>
      <c r="I119" s="448">
        <v>557</v>
      </c>
      <c r="J119" s="152">
        <v>29829</v>
      </c>
    </row>
    <row r="120" spans="1:10" s="56" customFormat="1" ht="19.5" customHeight="1">
      <c r="A120" s="1059"/>
      <c r="B120" s="1012" t="s">
        <v>49</v>
      </c>
      <c r="C120" s="1013"/>
      <c r="D120" s="502">
        <v>51164</v>
      </c>
      <c r="E120" s="426">
        <v>486</v>
      </c>
      <c r="F120" s="419">
        <v>269</v>
      </c>
      <c r="G120" s="419">
        <v>19961</v>
      </c>
      <c r="H120" s="419">
        <v>8632</v>
      </c>
      <c r="I120" s="448">
        <v>553</v>
      </c>
      <c r="J120" s="152">
        <v>29901</v>
      </c>
    </row>
    <row r="121" spans="1:10" s="56" customFormat="1" ht="19.5" customHeight="1" thickBot="1">
      <c r="A121" s="1062"/>
      <c r="B121" s="1068" t="s">
        <v>201</v>
      </c>
      <c r="C121" s="1069"/>
      <c r="D121" s="755">
        <v>51169</v>
      </c>
      <c r="E121" s="756">
        <v>487</v>
      </c>
      <c r="F121" s="757">
        <v>271</v>
      </c>
      <c r="G121" s="757">
        <v>19970</v>
      </c>
      <c r="H121" s="757">
        <v>8658</v>
      </c>
      <c r="I121" s="758">
        <v>553</v>
      </c>
      <c r="J121" s="661">
        <v>29939</v>
      </c>
    </row>
    <row r="122" spans="1:10" s="56" customFormat="1" ht="19.5" customHeight="1" thickTop="1">
      <c r="A122" s="1058">
        <v>2018</v>
      </c>
      <c r="B122" s="1051" t="s">
        <v>165</v>
      </c>
      <c r="C122" s="1052"/>
      <c r="D122" s="492">
        <v>51234</v>
      </c>
      <c r="E122" s="493">
        <v>488</v>
      </c>
      <c r="F122" s="494">
        <v>273</v>
      </c>
      <c r="G122" s="494">
        <v>19962</v>
      </c>
      <c r="H122" s="494">
        <v>8686</v>
      </c>
      <c r="I122" s="495">
        <v>552</v>
      </c>
      <c r="J122" s="149">
        <v>29961</v>
      </c>
    </row>
    <row r="123" spans="1:10" s="56" customFormat="1" ht="19.5" customHeight="1">
      <c r="A123" s="1059"/>
      <c r="B123" s="1012" t="s">
        <v>166</v>
      </c>
      <c r="C123" s="1013"/>
      <c r="D123" s="502">
        <v>51253</v>
      </c>
      <c r="E123" s="426">
        <v>486</v>
      </c>
      <c r="F123" s="419">
        <v>274</v>
      </c>
      <c r="G123" s="419">
        <v>19995</v>
      </c>
      <c r="H123" s="419">
        <v>8739</v>
      </c>
      <c r="I123" s="448">
        <v>553</v>
      </c>
      <c r="J123" s="152">
        <v>30047</v>
      </c>
    </row>
    <row r="124" spans="1:10" s="56" customFormat="1" ht="19.5" customHeight="1">
      <c r="A124" s="1059"/>
      <c r="B124" s="1012" t="s">
        <v>167</v>
      </c>
      <c r="C124" s="1013"/>
      <c r="D124" s="503">
        <v>50943</v>
      </c>
      <c r="E124" s="504">
        <v>485</v>
      </c>
      <c r="F124" s="501">
        <v>274</v>
      </c>
      <c r="G124" s="501">
        <v>20466</v>
      </c>
      <c r="H124" s="501">
        <v>8944</v>
      </c>
      <c r="I124" s="505">
        <v>554</v>
      </c>
      <c r="J124" s="152">
        <v>30723</v>
      </c>
    </row>
    <row r="125" spans="1:10" s="56" customFormat="1" ht="19.5" customHeight="1">
      <c r="A125" s="1059"/>
      <c r="B125" s="1012" t="s">
        <v>168</v>
      </c>
      <c r="C125" s="1013"/>
      <c r="D125" s="503">
        <v>51196</v>
      </c>
      <c r="E125" s="504">
        <v>488</v>
      </c>
      <c r="F125" s="501">
        <v>278</v>
      </c>
      <c r="G125" s="501">
        <v>20541</v>
      </c>
      <c r="H125" s="501">
        <v>8953</v>
      </c>
      <c r="I125" s="505">
        <v>553</v>
      </c>
      <c r="J125" s="152">
        <v>30813</v>
      </c>
    </row>
    <row r="126" spans="1:10" s="56" customFormat="1" ht="19.5" customHeight="1">
      <c r="A126" s="1059"/>
      <c r="B126" s="1012" t="s">
        <v>27</v>
      </c>
      <c r="C126" s="1013"/>
      <c r="D126" s="503">
        <v>51173</v>
      </c>
      <c r="E126" s="504">
        <v>491</v>
      </c>
      <c r="F126" s="501">
        <v>279</v>
      </c>
      <c r="G126" s="501">
        <v>20587</v>
      </c>
      <c r="H126" s="501">
        <v>8960</v>
      </c>
      <c r="I126" s="505">
        <v>551</v>
      </c>
      <c r="J126" s="152">
        <v>30868</v>
      </c>
    </row>
    <row r="127" spans="1:10" s="56" customFormat="1" ht="19.5" customHeight="1">
      <c r="A127" s="1059"/>
      <c r="B127" s="1012" t="s">
        <v>29</v>
      </c>
      <c r="C127" s="1013"/>
      <c r="D127" s="503">
        <v>51283</v>
      </c>
      <c r="E127" s="504">
        <v>491</v>
      </c>
      <c r="F127" s="501">
        <v>289</v>
      </c>
      <c r="G127" s="501">
        <v>20601</v>
      </c>
      <c r="H127" s="501">
        <v>8990</v>
      </c>
      <c r="I127" s="505">
        <v>549</v>
      </c>
      <c r="J127" s="152">
        <v>30920</v>
      </c>
    </row>
    <row r="128" spans="1:10" s="56" customFormat="1" ht="19.5" customHeight="1">
      <c r="A128" s="1059"/>
      <c r="B128" s="1012" t="s">
        <v>30</v>
      </c>
      <c r="C128" s="1013"/>
      <c r="D128" s="503">
        <v>51157</v>
      </c>
      <c r="E128" s="504">
        <v>491</v>
      </c>
      <c r="F128" s="501">
        <v>290</v>
      </c>
      <c r="G128" s="501">
        <v>20624</v>
      </c>
      <c r="H128" s="501">
        <v>9022</v>
      </c>
      <c r="I128" s="505">
        <v>549</v>
      </c>
      <c r="J128" s="152">
        <v>30976</v>
      </c>
    </row>
    <row r="129" spans="1:10" s="56" customFormat="1" ht="19.5" customHeight="1">
      <c r="A129" s="1059"/>
      <c r="B129" s="1012" t="s">
        <v>31</v>
      </c>
      <c r="C129" s="1013"/>
      <c r="D129" s="503">
        <v>50480</v>
      </c>
      <c r="E129" s="504">
        <v>489</v>
      </c>
      <c r="F129" s="501">
        <v>290</v>
      </c>
      <c r="G129" s="501">
        <v>20695</v>
      </c>
      <c r="H129" s="501">
        <v>9016</v>
      </c>
      <c r="I129" s="505">
        <v>549</v>
      </c>
      <c r="J129" s="152">
        <v>31039</v>
      </c>
    </row>
    <row r="130" spans="1:10" s="56" customFormat="1" ht="19.5" customHeight="1">
      <c r="A130" s="1059"/>
      <c r="B130" s="1012" t="s">
        <v>32</v>
      </c>
      <c r="C130" s="1013"/>
      <c r="D130" s="503">
        <v>50918</v>
      </c>
      <c r="E130" s="504">
        <v>491</v>
      </c>
      <c r="F130" s="501">
        <v>293</v>
      </c>
      <c r="G130" s="501">
        <v>20792</v>
      </c>
      <c r="H130" s="501">
        <v>9032</v>
      </c>
      <c r="I130" s="505">
        <v>549</v>
      </c>
      <c r="J130" s="152">
        <v>31157</v>
      </c>
    </row>
    <row r="131" spans="1:10" s="56" customFormat="1" ht="19.5" customHeight="1">
      <c r="A131" s="1059"/>
      <c r="B131" s="1012" t="s">
        <v>43</v>
      </c>
      <c r="C131" s="1013"/>
      <c r="D131" s="503">
        <v>51389</v>
      </c>
      <c r="E131" s="504">
        <v>496</v>
      </c>
      <c r="F131" s="501">
        <v>294</v>
      </c>
      <c r="G131" s="501">
        <v>20902</v>
      </c>
      <c r="H131" s="501">
        <v>9078</v>
      </c>
      <c r="I131" s="505">
        <v>551</v>
      </c>
      <c r="J131" s="152">
        <v>31321</v>
      </c>
    </row>
    <row r="132" spans="1:10" s="56" customFormat="1" ht="19.5" customHeight="1">
      <c r="A132" s="1059"/>
      <c r="B132" s="1012" t="s">
        <v>49</v>
      </c>
      <c r="C132" s="1013"/>
      <c r="D132" s="503">
        <v>52074</v>
      </c>
      <c r="E132" s="504">
        <v>497</v>
      </c>
      <c r="F132" s="501">
        <v>297</v>
      </c>
      <c r="G132" s="501">
        <v>20928</v>
      </c>
      <c r="H132" s="501">
        <v>9082</v>
      </c>
      <c r="I132" s="505">
        <v>549</v>
      </c>
      <c r="J132" s="152">
        <v>31353</v>
      </c>
    </row>
    <row r="133" spans="1:10" s="56" customFormat="1" ht="19.5" customHeight="1" thickBot="1">
      <c r="A133" s="1060"/>
      <c r="B133" s="1056" t="s">
        <v>201</v>
      </c>
      <c r="C133" s="1057"/>
      <c r="D133" s="707">
        <v>52269</v>
      </c>
      <c r="E133" s="708">
        <v>496</v>
      </c>
      <c r="F133" s="709">
        <v>300</v>
      </c>
      <c r="G133" s="709">
        <v>20900</v>
      </c>
      <c r="H133" s="709">
        <v>9082</v>
      </c>
      <c r="I133" s="710">
        <v>548</v>
      </c>
      <c r="J133" s="152">
        <v>31326</v>
      </c>
    </row>
    <row r="134" spans="1:10" s="56" customFormat="1" ht="19.5" customHeight="1">
      <c r="A134" s="1058">
        <v>2019</v>
      </c>
      <c r="B134" s="1063" t="s">
        <v>165</v>
      </c>
      <c r="C134" s="1064"/>
      <c r="D134" s="492">
        <v>52149</v>
      </c>
      <c r="E134" s="493">
        <v>496</v>
      </c>
      <c r="F134" s="494">
        <v>303</v>
      </c>
      <c r="G134" s="494">
        <v>20912</v>
      </c>
      <c r="H134" s="494">
        <v>9091</v>
      </c>
      <c r="I134" s="495">
        <v>548</v>
      </c>
      <c r="J134" s="773">
        <v>31350</v>
      </c>
    </row>
    <row r="135" spans="1:10" s="56" customFormat="1" ht="19.5" customHeight="1">
      <c r="A135" s="1059"/>
      <c r="B135" s="1012" t="s">
        <v>166</v>
      </c>
      <c r="C135" s="1013"/>
      <c r="D135" s="502">
        <v>52379</v>
      </c>
      <c r="E135" s="426">
        <v>497</v>
      </c>
      <c r="F135" s="419">
        <v>303</v>
      </c>
      <c r="G135" s="419">
        <v>20957</v>
      </c>
      <c r="H135" s="419">
        <v>9128</v>
      </c>
      <c r="I135" s="448">
        <v>548</v>
      </c>
      <c r="J135" s="152">
        <v>31433</v>
      </c>
    </row>
    <row r="136" spans="1:10" s="56" customFormat="1" ht="19.5" customHeight="1">
      <c r="A136" s="1059"/>
      <c r="B136" s="1012" t="s">
        <v>167</v>
      </c>
      <c r="C136" s="1013"/>
      <c r="D136" s="502">
        <v>52545</v>
      </c>
      <c r="E136" s="426">
        <v>496</v>
      </c>
      <c r="F136" s="419">
        <v>304</v>
      </c>
      <c r="G136" s="419">
        <v>21051</v>
      </c>
      <c r="H136" s="419">
        <v>9168</v>
      </c>
      <c r="I136" s="448">
        <v>548</v>
      </c>
      <c r="J136" s="152">
        <v>31567</v>
      </c>
    </row>
    <row r="137" spans="1:10" s="56" customFormat="1" ht="19.5" customHeight="1">
      <c r="A137" s="1059"/>
      <c r="B137" s="1012" t="s">
        <v>168</v>
      </c>
      <c r="C137" s="1013"/>
      <c r="D137" s="502">
        <v>53102</v>
      </c>
      <c r="E137" s="426">
        <v>497</v>
      </c>
      <c r="F137" s="419">
        <v>308</v>
      </c>
      <c r="G137" s="419">
        <v>21119</v>
      </c>
      <c r="H137" s="419">
        <v>9191</v>
      </c>
      <c r="I137" s="448">
        <v>546</v>
      </c>
      <c r="J137" s="152">
        <v>31661</v>
      </c>
    </row>
    <row r="138" spans="1:10" s="56" customFormat="1" ht="19.5" customHeight="1">
      <c r="A138" s="1059"/>
      <c r="B138" s="1012" t="s">
        <v>27</v>
      </c>
      <c r="C138" s="1013"/>
      <c r="D138" s="502">
        <v>52983</v>
      </c>
      <c r="E138" s="426">
        <v>498</v>
      </c>
      <c r="F138" s="419">
        <v>310</v>
      </c>
      <c r="G138" s="419">
        <v>21176</v>
      </c>
      <c r="H138" s="419">
        <v>9241</v>
      </c>
      <c r="I138" s="448">
        <v>548</v>
      </c>
      <c r="J138" s="152">
        <v>31773</v>
      </c>
    </row>
    <row r="139" spans="1:10" s="56" customFormat="1" ht="19.5" customHeight="1">
      <c r="A139" s="1059"/>
      <c r="B139" s="1012" t="s">
        <v>29</v>
      </c>
      <c r="C139" s="1013"/>
      <c r="D139" s="502">
        <v>52979</v>
      </c>
      <c r="E139" s="426">
        <v>501</v>
      </c>
      <c r="F139" s="419">
        <v>309</v>
      </c>
      <c r="G139" s="419">
        <v>21183</v>
      </c>
      <c r="H139" s="419">
        <v>9268</v>
      </c>
      <c r="I139" s="448">
        <v>548</v>
      </c>
      <c r="J139" s="152">
        <v>31809</v>
      </c>
    </row>
    <row r="140" spans="1:10" s="56" customFormat="1" ht="19.5" customHeight="1">
      <c r="A140" s="1059"/>
      <c r="B140" s="1012" t="s">
        <v>30</v>
      </c>
      <c r="C140" s="1013"/>
      <c r="D140" s="502">
        <v>53364</v>
      </c>
      <c r="E140" s="426">
        <v>500</v>
      </c>
      <c r="F140" s="419">
        <v>309</v>
      </c>
      <c r="G140" s="419">
        <v>21213</v>
      </c>
      <c r="H140" s="419">
        <v>9248</v>
      </c>
      <c r="I140" s="448">
        <v>545</v>
      </c>
      <c r="J140" s="152">
        <v>31815</v>
      </c>
    </row>
    <row r="141" spans="1:10" s="56" customFormat="1" ht="19.5" customHeight="1">
      <c r="A141" s="1059"/>
      <c r="B141" s="1012" t="s">
        <v>31</v>
      </c>
      <c r="C141" s="1013"/>
      <c r="D141" s="502">
        <v>52666</v>
      </c>
      <c r="E141" s="426">
        <v>499</v>
      </c>
      <c r="F141" s="419">
        <v>310</v>
      </c>
      <c r="G141" s="419">
        <v>21412</v>
      </c>
      <c r="H141" s="419">
        <v>9237</v>
      </c>
      <c r="I141" s="448">
        <v>543</v>
      </c>
      <c r="J141" s="152">
        <v>32001</v>
      </c>
    </row>
    <row r="142" spans="1:10" s="56" customFormat="1" ht="19.5" customHeight="1">
      <c r="A142" s="1059"/>
      <c r="B142" s="1012" t="s">
        <v>32</v>
      </c>
      <c r="C142" s="1013"/>
      <c r="D142" s="502">
        <v>53001</v>
      </c>
      <c r="E142" s="426">
        <v>496</v>
      </c>
      <c r="F142" s="419">
        <v>309</v>
      </c>
      <c r="G142" s="419">
        <v>21534</v>
      </c>
      <c r="H142" s="419">
        <v>9291</v>
      </c>
      <c r="I142" s="448">
        <v>545</v>
      </c>
      <c r="J142" s="152">
        <v>32175</v>
      </c>
    </row>
    <row r="143" spans="1:10" s="56" customFormat="1" ht="19.5" customHeight="1">
      <c r="A143" s="1059"/>
      <c r="B143" s="1012" t="s">
        <v>43</v>
      </c>
      <c r="C143" s="1013"/>
      <c r="D143" s="502">
        <v>53153</v>
      </c>
      <c r="E143" s="426">
        <v>498</v>
      </c>
      <c r="F143" s="419">
        <v>312</v>
      </c>
      <c r="G143" s="419">
        <v>21597</v>
      </c>
      <c r="H143" s="419">
        <v>9334</v>
      </c>
      <c r="I143" s="448">
        <v>546</v>
      </c>
      <c r="J143" s="152">
        <v>32287</v>
      </c>
    </row>
    <row r="144" spans="1:10" s="56" customFormat="1" ht="19.5" customHeight="1">
      <c r="A144" s="1059"/>
      <c r="B144" s="1012" t="s">
        <v>49</v>
      </c>
      <c r="C144" s="1013"/>
      <c r="D144" s="502">
        <v>53651</v>
      </c>
      <c r="E144" s="426">
        <v>496</v>
      </c>
      <c r="F144" s="419">
        <v>316</v>
      </c>
      <c r="G144" s="419">
        <v>21586</v>
      </c>
      <c r="H144" s="419">
        <v>9362</v>
      </c>
      <c r="I144" s="448">
        <v>546</v>
      </c>
      <c r="J144" s="152">
        <v>32306</v>
      </c>
    </row>
    <row r="145" spans="1:10" s="56" customFormat="1" ht="19.5" customHeight="1" thickBot="1">
      <c r="A145" s="1060"/>
      <c r="B145" s="1056" t="s">
        <v>201</v>
      </c>
      <c r="C145" s="1057"/>
      <c r="D145" s="707">
        <v>53696</v>
      </c>
      <c r="E145" s="708">
        <v>498</v>
      </c>
      <c r="F145" s="709">
        <v>316</v>
      </c>
      <c r="G145" s="709">
        <v>21578</v>
      </c>
      <c r="H145" s="709">
        <v>9393</v>
      </c>
      <c r="I145" s="710">
        <v>546</v>
      </c>
      <c r="J145" s="519">
        <v>32331</v>
      </c>
    </row>
    <row r="146" spans="1:10" s="56" customFormat="1" ht="19.5" customHeight="1">
      <c r="A146" s="1058">
        <v>2020</v>
      </c>
      <c r="B146" s="1051" t="s">
        <v>165</v>
      </c>
      <c r="C146" s="1052"/>
      <c r="D146" s="492">
        <v>53747</v>
      </c>
      <c r="E146" s="493">
        <v>500</v>
      </c>
      <c r="F146" s="494">
        <v>314</v>
      </c>
      <c r="G146" s="494">
        <v>21581</v>
      </c>
      <c r="H146" s="494">
        <v>9418</v>
      </c>
      <c r="I146" s="495">
        <v>544</v>
      </c>
      <c r="J146" s="149">
        <v>32357</v>
      </c>
    </row>
    <row r="147" spans="1:10" s="56" customFormat="1" ht="19.5" customHeight="1">
      <c r="A147" s="1059"/>
      <c r="B147" s="1012" t="s">
        <v>166</v>
      </c>
      <c r="C147" s="1013"/>
      <c r="D147" s="502">
        <v>54060</v>
      </c>
      <c r="E147" s="426">
        <v>503</v>
      </c>
      <c r="F147" s="419">
        <v>314</v>
      </c>
      <c r="G147" s="419">
        <v>21595</v>
      </c>
      <c r="H147" s="419">
        <v>9457</v>
      </c>
      <c r="I147" s="448">
        <v>543</v>
      </c>
      <c r="J147" s="773">
        <v>32412</v>
      </c>
    </row>
    <row r="148" spans="1:10" s="56" customFormat="1" ht="19.5" customHeight="1">
      <c r="A148" s="1059"/>
      <c r="B148" s="1012" t="s">
        <v>167</v>
      </c>
      <c r="C148" s="1013"/>
      <c r="D148" s="502">
        <v>53975</v>
      </c>
      <c r="E148" s="426">
        <v>503</v>
      </c>
      <c r="F148" s="419">
        <v>316</v>
      </c>
      <c r="G148" s="419">
        <v>21666</v>
      </c>
      <c r="H148" s="419">
        <v>9479</v>
      </c>
      <c r="I148" s="448">
        <v>543</v>
      </c>
      <c r="J148" s="152">
        <v>32507</v>
      </c>
    </row>
    <row r="149" spans="1:10" s="56" customFormat="1" ht="19.5" customHeight="1">
      <c r="A149" s="1059"/>
      <c r="B149" s="1012" t="s">
        <v>168</v>
      </c>
      <c r="C149" s="1013"/>
      <c r="D149" s="502">
        <v>54214</v>
      </c>
      <c r="E149" s="426">
        <v>501</v>
      </c>
      <c r="F149" s="419">
        <v>317</v>
      </c>
      <c r="G149" s="419">
        <v>21726</v>
      </c>
      <c r="H149" s="419">
        <v>9485</v>
      </c>
      <c r="I149" s="448">
        <v>543</v>
      </c>
      <c r="J149" s="152">
        <v>32572</v>
      </c>
    </row>
    <row r="150" spans="1:10" s="56" customFormat="1" ht="19.5" customHeight="1">
      <c r="A150" s="1059"/>
      <c r="B150" s="1012" t="s">
        <v>27</v>
      </c>
      <c r="C150" s="1013"/>
      <c r="D150" s="502">
        <v>54318</v>
      </c>
      <c r="E150" s="426">
        <v>502</v>
      </c>
      <c r="F150" s="419">
        <v>317</v>
      </c>
      <c r="G150" s="419">
        <v>21743</v>
      </c>
      <c r="H150" s="419">
        <v>9527</v>
      </c>
      <c r="I150" s="448">
        <v>543</v>
      </c>
      <c r="J150" s="152">
        <v>32632</v>
      </c>
    </row>
    <row r="151" spans="1:10" s="56" customFormat="1" ht="19.5" customHeight="1">
      <c r="A151" s="1059"/>
      <c r="B151" s="1012" t="s">
        <v>29</v>
      </c>
      <c r="C151" s="1013"/>
      <c r="D151" s="502">
        <v>54175</v>
      </c>
      <c r="E151" s="426">
        <v>502</v>
      </c>
      <c r="F151" s="419">
        <v>316</v>
      </c>
      <c r="G151" s="419">
        <v>21780</v>
      </c>
      <c r="H151" s="419">
        <v>9556</v>
      </c>
      <c r="I151" s="448">
        <v>542</v>
      </c>
      <c r="J151" s="152">
        <v>32696</v>
      </c>
    </row>
    <row r="152" spans="1:10" s="56" customFormat="1" ht="19.5" customHeight="1">
      <c r="A152" s="1059"/>
      <c r="B152" s="1012" t="s">
        <v>30</v>
      </c>
      <c r="C152" s="1013"/>
      <c r="D152" s="502">
        <v>53976</v>
      </c>
      <c r="E152" s="426">
        <v>500</v>
      </c>
      <c r="F152" s="419">
        <v>314</v>
      </c>
      <c r="G152" s="419">
        <v>21834</v>
      </c>
      <c r="H152" s="419">
        <v>9565</v>
      </c>
      <c r="I152" s="448">
        <v>541</v>
      </c>
      <c r="J152" s="152">
        <v>32754</v>
      </c>
    </row>
    <row r="153" spans="1:10" s="56" customFormat="1" ht="19.5" customHeight="1">
      <c r="A153" s="1059"/>
      <c r="B153" s="1012" t="s">
        <v>31</v>
      </c>
      <c r="C153" s="1013"/>
      <c r="D153" s="502">
        <v>53794</v>
      </c>
      <c r="E153" s="426">
        <v>500</v>
      </c>
      <c r="F153" s="419">
        <v>315</v>
      </c>
      <c r="G153" s="419">
        <v>21952</v>
      </c>
      <c r="H153" s="419">
        <v>9540</v>
      </c>
      <c r="I153" s="448">
        <v>539</v>
      </c>
      <c r="J153" s="152">
        <v>32846</v>
      </c>
    </row>
    <row r="154" spans="1:10" s="56" customFormat="1" ht="19.5" customHeight="1">
      <c r="A154" s="1059"/>
      <c r="B154" s="1012" t="s">
        <v>32</v>
      </c>
      <c r="C154" s="1013"/>
      <c r="D154" s="502">
        <v>54177</v>
      </c>
      <c r="E154" s="426">
        <v>499</v>
      </c>
      <c r="F154" s="419">
        <v>319</v>
      </c>
      <c r="G154" s="419">
        <v>22072</v>
      </c>
      <c r="H154" s="419">
        <v>9609</v>
      </c>
      <c r="I154" s="448">
        <v>536</v>
      </c>
      <c r="J154" s="152">
        <v>33035</v>
      </c>
    </row>
    <row r="155" spans="1:10" s="56" customFormat="1" ht="19.5" customHeight="1">
      <c r="A155" s="1059"/>
      <c r="B155" s="1012" t="s">
        <v>43</v>
      </c>
      <c r="C155" s="1013"/>
      <c r="D155" s="502">
        <v>54419</v>
      </c>
      <c r="E155" s="426">
        <v>499</v>
      </c>
      <c r="F155" s="419">
        <v>320</v>
      </c>
      <c r="G155" s="419">
        <v>22098</v>
      </c>
      <c r="H155" s="419">
        <v>9691</v>
      </c>
      <c r="I155" s="448">
        <v>532</v>
      </c>
      <c r="J155" s="152">
        <v>33140</v>
      </c>
    </row>
    <row r="156" spans="1:10" s="56" customFormat="1" ht="19.5" customHeight="1">
      <c r="A156" s="1059"/>
      <c r="B156" s="1012" t="s">
        <v>49</v>
      </c>
      <c r="C156" s="1013"/>
      <c r="D156" s="502">
        <v>54699</v>
      </c>
      <c r="E156" s="426">
        <v>497</v>
      </c>
      <c r="F156" s="419">
        <v>319</v>
      </c>
      <c r="G156" s="419">
        <v>22123</v>
      </c>
      <c r="H156" s="419">
        <v>9758</v>
      </c>
      <c r="I156" s="448">
        <v>532</v>
      </c>
      <c r="J156" s="152">
        <v>33229</v>
      </c>
    </row>
    <row r="157" spans="1:10" s="56" customFormat="1" ht="19.5" customHeight="1" thickBot="1">
      <c r="A157" s="1060"/>
      <c r="B157" s="1056" t="s">
        <v>201</v>
      </c>
      <c r="C157" s="1057"/>
      <c r="D157" s="858">
        <v>54428</v>
      </c>
      <c r="E157" s="859">
        <v>496</v>
      </c>
      <c r="F157" s="860">
        <v>318</v>
      </c>
      <c r="G157" s="860">
        <v>22074</v>
      </c>
      <c r="H157" s="860">
        <v>9826</v>
      </c>
      <c r="I157" s="861">
        <v>532</v>
      </c>
      <c r="J157" s="519">
        <v>33246</v>
      </c>
    </row>
    <row r="158" spans="1:10" s="56" customFormat="1" ht="19.5" customHeight="1">
      <c r="A158" s="1058">
        <v>2021</v>
      </c>
      <c r="B158" s="1051" t="s">
        <v>165</v>
      </c>
      <c r="C158" s="1052"/>
      <c r="D158" s="492">
        <v>54378</v>
      </c>
      <c r="E158" s="493">
        <v>497</v>
      </c>
      <c r="F158" s="494">
        <v>319</v>
      </c>
      <c r="G158" s="494">
        <v>22059</v>
      </c>
      <c r="H158" s="494">
        <v>9860</v>
      </c>
      <c r="I158" s="495">
        <v>529</v>
      </c>
      <c r="J158" s="149">
        <v>33264</v>
      </c>
    </row>
    <row r="159" spans="1:10" s="56" customFormat="1" ht="19.5" customHeight="1">
      <c r="A159" s="1059"/>
      <c r="B159" s="1012" t="s">
        <v>166</v>
      </c>
      <c r="C159" s="1013"/>
      <c r="D159" s="502">
        <v>54399</v>
      </c>
      <c r="E159" s="426">
        <v>501</v>
      </c>
      <c r="F159" s="419">
        <v>325</v>
      </c>
      <c r="G159" s="419">
        <v>22142</v>
      </c>
      <c r="H159" s="419">
        <v>9919</v>
      </c>
      <c r="I159" s="448">
        <v>529</v>
      </c>
      <c r="J159" s="773">
        <v>33416</v>
      </c>
    </row>
    <row r="160" spans="1:10" s="56" customFormat="1" ht="19.5" customHeight="1">
      <c r="A160" s="1059"/>
      <c r="B160" s="1012" t="s">
        <v>167</v>
      </c>
      <c r="C160" s="1013"/>
      <c r="D160" s="502">
        <v>54541</v>
      </c>
      <c r="E160" s="426">
        <v>502</v>
      </c>
      <c r="F160" s="419">
        <v>328</v>
      </c>
      <c r="G160" s="419">
        <v>22283</v>
      </c>
      <c r="H160" s="419">
        <v>9966</v>
      </c>
      <c r="I160" s="448">
        <v>529</v>
      </c>
      <c r="J160" s="773">
        <v>33608</v>
      </c>
    </row>
    <row r="161" spans="1:10" s="56" customFormat="1" ht="19.5" customHeight="1">
      <c r="A161" s="1059"/>
      <c r="B161" s="1012" t="s">
        <v>168</v>
      </c>
      <c r="C161" s="1013"/>
      <c r="D161" s="502">
        <v>54484</v>
      </c>
      <c r="E161" s="426">
        <v>501</v>
      </c>
      <c r="F161" s="419">
        <v>330</v>
      </c>
      <c r="G161" s="419">
        <v>22306</v>
      </c>
      <c r="H161" s="419">
        <v>9977</v>
      </c>
      <c r="I161" s="448">
        <v>526</v>
      </c>
      <c r="J161" s="773">
        <v>33640</v>
      </c>
    </row>
    <row r="162" spans="1:10" s="56" customFormat="1" ht="19.5" customHeight="1">
      <c r="A162" s="1059"/>
      <c r="B162" s="1012" t="s">
        <v>27</v>
      </c>
      <c r="C162" s="1013"/>
      <c r="D162" s="502">
        <v>54454</v>
      </c>
      <c r="E162" s="426">
        <v>500</v>
      </c>
      <c r="F162" s="419">
        <v>333</v>
      </c>
      <c r="G162" s="419">
        <v>22324</v>
      </c>
      <c r="H162" s="419">
        <v>9988</v>
      </c>
      <c r="I162" s="448">
        <v>526</v>
      </c>
      <c r="J162" s="773">
        <v>33671</v>
      </c>
    </row>
    <row r="163" spans="1:10" s="56" customFormat="1" ht="19.5" customHeight="1">
      <c r="A163" s="1059"/>
      <c r="B163" s="1012" t="s">
        <v>29</v>
      </c>
      <c r="C163" s="1013"/>
      <c r="D163" s="502">
        <v>54541</v>
      </c>
      <c r="E163" s="426">
        <v>504</v>
      </c>
      <c r="F163" s="419">
        <v>337</v>
      </c>
      <c r="G163" s="419">
        <v>22341</v>
      </c>
      <c r="H163" s="419">
        <v>10056</v>
      </c>
      <c r="I163" s="448">
        <v>525</v>
      </c>
      <c r="J163" s="773">
        <v>33763</v>
      </c>
    </row>
    <row r="164" spans="1:10" s="56" customFormat="1" ht="19.5" customHeight="1">
      <c r="A164" s="1059"/>
      <c r="B164" s="1012" t="s">
        <v>30</v>
      </c>
      <c r="C164" s="1013"/>
      <c r="D164" s="502">
        <v>54052</v>
      </c>
      <c r="E164" s="426">
        <v>502</v>
      </c>
      <c r="F164" s="419">
        <v>338</v>
      </c>
      <c r="G164" s="419">
        <v>22346</v>
      </c>
      <c r="H164" s="419">
        <v>10065</v>
      </c>
      <c r="I164" s="448">
        <v>524</v>
      </c>
      <c r="J164" s="773">
        <v>33775</v>
      </c>
    </row>
    <row r="165" spans="1:10" s="56" customFormat="1" ht="19.5" customHeight="1">
      <c r="A165" s="1059"/>
      <c r="B165" s="1012" t="s">
        <v>31</v>
      </c>
      <c r="C165" s="1013"/>
      <c r="D165" s="502">
        <v>54043</v>
      </c>
      <c r="E165" s="426">
        <v>506</v>
      </c>
      <c r="F165" s="419">
        <v>337</v>
      </c>
      <c r="G165" s="419">
        <v>22612</v>
      </c>
      <c r="H165" s="419">
        <v>10084</v>
      </c>
      <c r="I165" s="448">
        <v>522</v>
      </c>
      <c r="J165" s="773">
        <v>34061</v>
      </c>
    </row>
    <row r="166" spans="1:10" s="56" customFormat="1" ht="19.5" customHeight="1">
      <c r="A166" s="1059"/>
      <c r="B166" s="1012" t="s">
        <v>32</v>
      </c>
      <c r="C166" s="1013"/>
      <c r="D166" s="502">
        <v>54610</v>
      </c>
      <c r="E166" s="426">
        <v>509</v>
      </c>
      <c r="F166" s="419">
        <v>338</v>
      </c>
      <c r="G166" s="419">
        <v>22669</v>
      </c>
      <c r="H166" s="419">
        <v>10147</v>
      </c>
      <c r="I166" s="448">
        <v>522</v>
      </c>
      <c r="J166" s="773">
        <v>34185</v>
      </c>
    </row>
    <row r="167" spans="1:10" s="56" customFormat="1" ht="19.5" customHeight="1">
      <c r="A167" s="1059"/>
      <c r="B167" s="1012" t="s">
        <v>43</v>
      </c>
      <c r="C167" s="1013"/>
      <c r="D167" s="502">
        <v>55052</v>
      </c>
      <c r="E167" s="426">
        <v>507</v>
      </c>
      <c r="F167" s="419">
        <v>342</v>
      </c>
      <c r="G167" s="419">
        <v>22706</v>
      </c>
      <c r="H167" s="419">
        <v>10168</v>
      </c>
      <c r="I167" s="448">
        <v>522</v>
      </c>
      <c r="J167" s="773">
        <v>34245</v>
      </c>
    </row>
    <row r="168" spans="1:10" s="56" customFormat="1" ht="19.5" customHeight="1">
      <c r="A168" s="1059"/>
      <c r="B168" s="1012" t="s">
        <v>49</v>
      </c>
      <c r="C168" s="1013"/>
      <c r="D168" s="502">
        <v>55001</v>
      </c>
      <c r="E168" s="426">
        <v>504</v>
      </c>
      <c r="F168" s="419">
        <v>341</v>
      </c>
      <c r="G168" s="419">
        <v>22711</v>
      </c>
      <c r="H168" s="419">
        <v>10229</v>
      </c>
      <c r="I168" s="448">
        <v>520</v>
      </c>
      <c r="J168" s="773">
        <v>34305</v>
      </c>
    </row>
    <row r="169" spans="1:10" s="56" customFormat="1" ht="19.5" customHeight="1" thickBot="1">
      <c r="A169" s="1060"/>
      <c r="B169" s="1056" t="s">
        <v>201</v>
      </c>
      <c r="C169" s="1057"/>
      <c r="D169" s="858">
        <v>55379</v>
      </c>
      <c r="E169" s="859">
        <v>505</v>
      </c>
      <c r="F169" s="860">
        <v>340</v>
      </c>
      <c r="G169" s="860">
        <v>22721</v>
      </c>
      <c r="H169" s="860">
        <v>10278</v>
      </c>
      <c r="I169" s="861">
        <v>520</v>
      </c>
      <c r="J169" s="863">
        <v>34364</v>
      </c>
    </row>
    <row r="170" spans="1:10" s="56" customFormat="1" ht="19.5" customHeight="1">
      <c r="A170" s="1058">
        <v>2022</v>
      </c>
      <c r="B170" s="1051" t="s">
        <v>165</v>
      </c>
      <c r="C170" s="1052"/>
      <c r="D170" s="492">
        <v>55954</v>
      </c>
      <c r="E170" s="493">
        <v>504</v>
      </c>
      <c r="F170" s="494">
        <v>344</v>
      </c>
      <c r="G170" s="494">
        <v>22721</v>
      </c>
      <c r="H170" s="494">
        <v>10286</v>
      </c>
      <c r="I170" s="495">
        <v>519</v>
      </c>
      <c r="J170" s="149">
        <v>34374</v>
      </c>
    </row>
    <row r="171" spans="1:10" s="56" customFormat="1" ht="19.5" customHeight="1">
      <c r="A171" s="1059"/>
      <c r="B171" s="1012" t="s">
        <v>166</v>
      </c>
      <c r="C171" s="1013"/>
      <c r="D171" s="502">
        <v>56011</v>
      </c>
      <c r="E171" s="426">
        <v>504</v>
      </c>
      <c r="F171" s="419">
        <v>346</v>
      </c>
      <c r="G171" s="419">
        <v>22738</v>
      </c>
      <c r="H171" s="419">
        <v>10311</v>
      </c>
      <c r="I171" s="448">
        <v>516</v>
      </c>
      <c r="J171" s="773">
        <v>34415</v>
      </c>
    </row>
    <row r="172" spans="1:10" s="56" customFormat="1" ht="19.5" customHeight="1">
      <c r="A172" s="1059"/>
      <c r="B172" s="1012" t="s">
        <v>167</v>
      </c>
      <c r="C172" s="1013"/>
      <c r="D172" s="502">
        <v>55978</v>
      </c>
      <c r="E172" s="426">
        <v>509</v>
      </c>
      <c r="F172" s="419">
        <v>347</v>
      </c>
      <c r="G172" s="419">
        <v>22814</v>
      </c>
      <c r="H172" s="419">
        <v>10350</v>
      </c>
      <c r="I172" s="448">
        <v>514</v>
      </c>
      <c r="J172" s="773">
        <v>34534</v>
      </c>
    </row>
    <row r="173" spans="1:10" s="56" customFormat="1" ht="19.5" customHeight="1">
      <c r="A173" s="1059"/>
      <c r="B173" s="1012" t="s">
        <v>168</v>
      </c>
      <c r="C173" s="1013"/>
      <c r="D173" s="502">
        <v>55799</v>
      </c>
      <c r="E173" s="426">
        <v>509</v>
      </c>
      <c r="F173" s="419">
        <v>347</v>
      </c>
      <c r="G173" s="419">
        <v>22840</v>
      </c>
      <c r="H173" s="419">
        <v>10378</v>
      </c>
      <c r="I173" s="448">
        <v>515</v>
      </c>
      <c r="J173" s="773">
        <v>34589</v>
      </c>
    </row>
    <row r="174" spans="1:10" s="56" customFormat="1" ht="19.5" customHeight="1">
      <c r="A174" s="1059"/>
      <c r="B174" s="1012" t="s">
        <v>27</v>
      </c>
      <c r="C174" s="1013"/>
      <c r="D174" s="502">
        <v>55760</v>
      </c>
      <c r="E174" s="426">
        <v>514</v>
      </c>
      <c r="F174" s="419">
        <v>348</v>
      </c>
      <c r="G174" s="419">
        <v>22845</v>
      </c>
      <c r="H174" s="419">
        <v>10388</v>
      </c>
      <c r="I174" s="448">
        <v>512</v>
      </c>
      <c r="J174" s="773">
        <v>34607</v>
      </c>
    </row>
    <row r="175" spans="1:10" s="56" customFormat="1" ht="19.5" customHeight="1">
      <c r="A175" s="1059"/>
      <c r="B175" s="1012" t="s">
        <v>29</v>
      </c>
      <c r="C175" s="1013"/>
      <c r="D175" s="502">
        <v>55766</v>
      </c>
      <c r="E175" s="426">
        <v>516</v>
      </c>
      <c r="F175" s="419">
        <v>348</v>
      </c>
      <c r="G175" s="419">
        <v>22825</v>
      </c>
      <c r="H175" s="419">
        <v>10413</v>
      </c>
      <c r="I175" s="448">
        <v>511</v>
      </c>
      <c r="J175" s="773">
        <v>34613</v>
      </c>
    </row>
    <row r="176" spans="1:10" s="56" customFormat="1" ht="19.5" customHeight="1">
      <c r="A176" s="1059"/>
      <c r="B176" s="1012" t="s">
        <v>30</v>
      </c>
      <c r="C176" s="1013"/>
      <c r="D176" s="502">
        <v>55415</v>
      </c>
      <c r="E176" s="426">
        <v>514</v>
      </c>
      <c r="F176" s="419">
        <v>347</v>
      </c>
      <c r="G176" s="419">
        <v>22804</v>
      </c>
      <c r="H176" s="419">
        <v>10405</v>
      </c>
      <c r="I176" s="448">
        <v>511</v>
      </c>
      <c r="J176" s="773">
        <v>34581</v>
      </c>
    </row>
    <row r="177" spans="1:10" s="56" customFormat="1" ht="19.5" customHeight="1">
      <c r="A177" s="1059"/>
      <c r="B177" s="1012" t="s">
        <v>31</v>
      </c>
      <c r="C177" s="1013"/>
      <c r="D177" s="502">
        <v>55242</v>
      </c>
      <c r="E177" s="426">
        <v>516</v>
      </c>
      <c r="F177" s="419">
        <v>349</v>
      </c>
      <c r="G177" s="419">
        <v>22899</v>
      </c>
      <c r="H177" s="419">
        <v>10448</v>
      </c>
      <c r="I177" s="448">
        <v>512</v>
      </c>
      <c r="J177" s="773">
        <v>34724</v>
      </c>
    </row>
    <row r="178" spans="1:10" s="56" customFormat="1" ht="19.5" customHeight="1">
      <c r="A178" s="1059"/>
      <c r="B178" s="1012" t="s">
        <v>32</v>
      </c>
      <c r="C178" s="1013"/>
      <c r="D178" s="502">
        <v>56541</v>
      </c>
      <c r="E178" s="426">
        <v>520</v>
      </c>
      <c r="F178" s="419">
        <v>350</v>
      </c>
      <c r="G178" s="419">
        <v>22955</v>
      </c>
      <c r="H178" s="419">
        <v>10497</v>
      </c>
      <c r="I178" s="448">
        <v>511</v>
      </c>
      <c r="J178" s="773">
        <v>34833</v>
      </c>
    </row>
    <row r="179" spans="1:10" s="56" customFormat="1" ht="19.5" customHeight="1">
      <c r="A179" s="1059"/>
      <c r="B179" s="1012" t="s">
        <v>43</v>
      </c>
      <c r="C179" s="1013"/>
      <c r="D179" s="502">
        <v>56932</v>
      </c>
      <c r="E179" s="426">
        <v>522</v>
      </c>
      <c r="F179" s="419">
        <v>350</v>
      </c>
      <c r="G179" s="419">
        <v>22963</v>
      </c>
      <c r="H179" s="419">
        <v>10525</v>
      </c>
      <c r="I179" s="448">
        <v>514</v>
      </c>
      <c r="J179" s="773">
        <v>34874</v>
      </c>
    </row>
    <row r="180" spans="1:10" s="56" customFormat="1" ht="19.5" customHeight="1">
      <c r="A180" s="1059"/>
      <c r="B180" s="1012" t="s">
        <v>49</v>
      </c>
      <c r="C180" s="1013"/>
      <c r="D180" s="502">
        <v>57409</v>
      </c>
      <c r="E180" s="426">
        <v>520</v>
      </c>
      <c r="F180" s="419">
        <v>351</v>
      </c>
      <c r="G180" s="419">
        <v>22949</v>
      </c>
      <c r="H180" s="419">
        <v>10560</v>
      </c>
      <c r="I180" s="448">
        <v>346</v>
      </c>
      <c r="J180" s="773">
        <v>34726</v>
      </c>
    </row>
    <row r="181" spans="1:10" s="56" customFormat="1" ht="19.5" customHeight="1" thickBot="1">
      <c r="A181" s="1060"/>
      <c r="B181" s="1056" t="s">
        <v>201</v>
      </c>
      <c r="C181" s="1057"/>
      <c r="D181" s="858">
        <v>57572</v>
      </c>
      <c r="E181" s="859">
        <v>521</v>
      </c>
      <c r="F181" s="860">
        <v>352</v>
      </c>
      <c r="G181" s="860">
        <v>22929</v>
      </c>
      <c r="H181" s="860">
        <v>10591</v>
      </c>
      <c r="I181" s="861">
        <v>346</v>
      </c>
      <c r="J181" s="863">
        <v>34739</v>
      </c>
    </row>
    <row r="182" spans="1:10" s="56" customFormat="1" ht="19.5" customHeight="1">
      <c r="A182" s="1061">
        <v>2023</v>
      </c>
      <c r="B182" s="1063" t="s">
        <v>165</v>
      </c>
      <c r="C182" s="1064"/>
      <c r="D182" s="854">
        <v>57455</v>
      </c>
      <c r="E182" s="855">
        <v>520</v>
      </c>
      <c r="F182" s="856">
        <v>353</v>
      </c>
      <c r="G182" s="856">
        <v>22947</v>
      </c>
      <c r="H182" s="856">
        <v>10606</v>
      </c>
      <c r="I182" s="857">
        <v>345</v>
      </c>
      <c r="J182" s="773">
        <v>34771</v>
      </c>
    </row>
    <row r="183" spans="1:10" s="56" customFormat="1" ht="19.5" customHeight="1">
      <c r="A183" s="1059"/>
      <c r="B183" s="1012" t="s">
        <v>166</v>
      </c>
      <c r="C183" s="1013"/>
      <c r="D183" s="502">
        <v>57206</v>
      </c>
      <c r="E183" s="426">
        <v>522</v>
      </c>
      <c r="F183" s="419">
        <v>355</v>
      </c>
      <c r="G183" s="419">
        <v>22988</v>
      </c>
      <c r="H183" s="419">
        <v>10646</v>
      </c>
      <c r="I183" s="448">
        <v>346</v>
      </c>
      <c r="J183" s="773">
        <v>34857</v>
      </c>
    </row>
    <row r="184" spans="1:10" s="56" customFormat="1" ht="19.5" customHeight="1">
      <c r="A184" s="1059"/>
      <c r="B184" s="1012" t="s">
        <v>167</v>
      </c>
      <c r="C184" s="1013"/>
      <c r="D184" s="502">
        <v>57792</v>
      </c>
      <c r="E184" s="426">
        <v>519</v>
      </c>
      <c r="F184" s="419">
        <v>361</v>
      </c>
      <c r="G184" s="419">
        <v>23265</v>
      </c>
      <c r="H184" s="419">
        <v>10707</v>
      </c>
      <c r="I184" s="448">
        <v>342</v>
      </c>
      <c r="J184" s="773">
        <v>35194</v>
      </c>
    </row>
    <row r="185" spans="1:10" s="56" customFormat="1" ht="19.5" customHeight="1">
      <c r="A185" s="1059"/>
      <c r="B185" s="1012" t="s">
        <v>168</v>
      </c>
      <c r="C185" s="1013"/>
      <c r="D185" s="502">
        <v>59218</v>
      </c>
      <c r="E185" s="426">
        <v>523</v>
      </c>
      <c r="F185" s="419">
        <v>360</v>
      </c>
      <c r="G185" s="419">
        <v>23508</v>
      </c>
      <c r="H185" s="419">
        <v>10730</v>
      </c>
      <c r="I185" s="448">
        <v>340</v>
      </c>
      <c r="J185" s="773">
        <v>35461</v>
      </c>
    </row>
    <row r="186" spans="1:10" s="56" customFormat="1" ht="19.5" customHeight="1">
      <c r="A186" s="1059"/>
      <c r="B186" s="1012" t="s">
        <v>27</v>
      </c>
      <c r="C186" s="1013"/>
      <c r="D186" s="502">
        <v>61114</v>
      </c>
      <c r="E186" s="426">
        <v>531</v>
      </c>
      <c r="F186" s="419">
        <v>362</v>
      </c>
      <c r="G186" s="419">
        <v>23734</v>
      </c>
      <c r="H186" s="419">
        <v>10737</v>
      </c>
      <c r="I186" s="448">
        <v>337</v>
      </c>
      <c r="J186" s="773">
        <v>35701</v>
      </c>
    </row>
    <row r="187" spans="1:10" s="56" customFormat="1" ht="19.5" customHeight="1">
      <c r="A187" s="1059"/>
      <c r="B187" s="1012" t="s">
        <v>29</v>
      </c>
      <c r="C187" s="1013"/>
      <c r="D187" s="502">
        <v>62164</v>
      </c>
      <c r="E187" s="426">
        <v>530</v>
      </c>
      <c r="F187" s="419">
        <v>360</v>
      </c>
      <c r="G187" s="419">
        <v>23757</v>
      </c>
      <c r="H187" s="419">
        <v>10773</v>
      </c>
      <c r="I187" s="448">
        <v>336</v>
      </c>
      <c r="J187" s="773">
        <v>35756</v>
      </c>
    </row>
    <row r="188" spans="1:10" s="56" customFormat="1" ht="19.5" customHeight="1">
      <c r="A188" s="1059"/>
      <c r="B188" s="1012" t="s">
        <v>30</v>
      </c>
      <c r="C188" s="1013"/>
      <c r="D188" s="502">
        <v>62170</v>
      </c>
      <c r="E188" s="426">
        <v>529</v>
      </c>
      <c r="F188" s="419">
        <v>360</v>
      </c>
      <c r="G188" s="419">
        <v>23741</v>
      </c>
      <c r="H188" s="419">
        <v>10790</v>
      </c>
      <c r="I188" s="448">
        <v>334</v>
      </c>
      <c r="J188" s="773">
        <v>35754</v>
      </c>
    </row>
    <row r="189" spans="1:10" s="56" customFormat="1" ht="19.5" customHeight="1">
      <c r="A189" s="1059"/>
      <c r="B189" s="1012" t="s">
        <v>31</v>
      </c>
      <c r="C189" s="1013"/>
      <c r="D189" s="502">
        <v>61583</v>
      </c>
      <c r="E189" s="426">
        <v>531</v>
      </c>
      <c r="F189" s="419">
        <v>359</v>
      </c>
      <c r="G189" s="419">
        <v>24231</v>
      </c>
      <c r="H189" s="419">
        <v>10763</v>
      </c>
      <c r="I189" s="448">
        <v>334</v>
      </c>
      <c r="J189" s="773">
        <v>36218</v>
      </c>
    </row>
    <row r="190" spans="1:10" s="56" customFormat="1" ht="19.5" customHeight="1">
      <c r="A190" s="1059"/>
      <c r="B190" s="1012" t="s">
        <v>32</v>
      </c>
      <c r="C190" s="1013"/>
      <c r="D190" s="502">
        <v>62448</v>
      </c>
      <c r="E190" s="426">
        <v>535</v>
      </c>
      <c r="F190" s="419">
        <v>368</v>
      </c>
      <c r="G190" s="419">
        <v>24502</v>
      </c>
      <c r="H190" s="419">
        <v>10838</v>
      </c>
      <c r="I190" s="448">
        <v>336</v>
      </c>
      <c r="J190" s="773">
        <v>36579</v>
      </c>
    </row>
    <row r="191" spans="1:10" s="56" customFormat="1" ht="19.5" customHeight="1">
      <c r="A191" s="1059"/>
      <c r="B191" s="1012" t="s">
        <v>43</v>
      </c>
      <c r="C191" s="1013"/>
      <c r="D191" s="502">
        <v>62827</v>
      </c>
      <c r="E191" s="426">
        <v>533</v>
      </c>
      <c r="F191" s="419">
        <v>367</v>
      </c>
      <c r="G191" s="419">
        <v>24537</v>
      </c>
      <c r="H191" s="419">
        <v>10882</v>
      </c>
      <c r="I191" s="448">
        <v>335</v>
      </c>
      <c r="J191" s="773">
        <v>36654</v>
      </c>
    </row>
    <row r="192" spans="1:10" s="56" customFormat="1" ht="19.5" customHeight="1">
      <c r="A192" s="1059"/>
      <c r="B192" s="1012" t="s">
        <v>49</v>
      </c>
      <c r="C192" s="1013"/>
      <c r="D192" s="502">
        <v>63212</v>
      </c>
      <c r="E192" s="426">
        <v>536</v>
      </c>
      <c r="F192" s="419">
        <v>370</v>
      </c>
      <c r="G192" s="419">
        <v>24546</v>
      </c>
      <c r="H192" s="419">
        <v>10919</v>
      </c>
      <c r="I192" s="448">
        <v>334</v>
      </c>
      <c r="J192" s="773">
        <v>36705</v>
      </c>
    </row>
    <row r="193" spans="1:10" s="56" customFormat="1" ht="19.5" customHeight="1" thickBot="1">
      <c r="A193" s="1062"/>
      <c r="B193" s="1068" t="s">
        <v>201</v>
      </c>
      <c r="C193" s="1069"/>
      <c r="D193" s="755">
        <v>62630</v>
      </c>
      <c r="E193" s="756">
        <v>535</v>
      </c>
      <c r="F193" s="757">
        <v>367</v>
      </c>
      <c r="G193" s="757">
        <v>24529</v>
      </c>
      <c r="H193" s="757">
        <v>10952</v>
      </c>
      <c r="I193" s="758">
        <v>334</v>
      </c>
      <c r="J193" s="862">
        <v>36717</v>
      </c>
    </row>
    <row r="194" spans="1:10" s="56" customFormat="1" ht="15" customHeight="1" thickTop="1">
      <c r="A194" s="1094"/>
      <c r="B194" s="1094"/>
      <c r="C194" s="1094"/>
      <c r="D194" s="1094"/>
      <c r="E194" s="1094"/>
      <c r="F194" s="1094"/>
      <c r="G194" s="1094"/>
      <c r="H194" s="1094"/>
      <c r="I194" s="1094"/>
      <c r="J194" s="1094"/>
    </row>
    <row r="195" spans="1:13" s="45" customFormat="1" ht="17.25" customHeight="1">
      <c r="A195" s="1003" t="s">
        <v>34</v>
      </c>
      <c r="B195" s="1003"/>
      <c r="C195" s="1003"/>
      <c r="D195" s="1003"/>
      <c r="E195" s="1003"/>
      <c r="F195" s="616"/>
      <c r="G195" s="616"/>
      <c r="H195" s="616"/>
      <c r="I195" s="616"/>
      <c r="J195" s="616"/>
      <c r="K195" s="51"/>
      <c r="L195" s="51"/>
      <c r="M195" s="51"/>
    </row>
    <row r="196" spans="1:13" s="45" customFormat="1" ht="15.75" customHeight="1">
      <c r="A196" s="1002" t="s">
        <v>626</v>
      </c>
      <c r="B196" s="1007"/>
      <c r="C196" s="1007"/>
      <c r="D196" s="1007"/>
      <c r="E196" s="563"/>
      <c r="F196" s="563"/>
      <c r="G196" s="51"/>
      <c r="H196" s="51"/>
      <c r="I196" s="51"/>
      <c r="J196" s="51"/>
      <c r="K196" s="51"/>
      <c r="L196" s="51"/>
      <c r="M196" s="51"/>
    </row>
    <row r="197" spans="1:13" s="45" customFormat="1" ht="13.5" customHeight="1">
      <c r="A197" s="1002" t="s">
        <v>35</v>
      </c>
      <c r="B197" s="1002"/>
      <c r="C197" s="1002"/>
      <c r="D197" s="1002"/>
      <c r="E197" s="1002"/>
      <c r="F197" s="1002"/>
      <c r="G197" s="52"/>
      <c r="H197" s="52"/>
      <c r="I197" s="52"/>
      <c r="J197" s="52"/>
      <c r="K197" s="52"/>
      <c r="L197" s="52"/>
      <c r="M197" s="52"/>
    </row>
    <row r="198" spans="1:13" s="45" customFormat="1" ht="16.5" customHeight="1">
      <c r="A198" s="1041" t="s">
        <v>350</v>
      </c>
      <c r="B198" s="1041"/>
      <c r="C198" s="1041"/>
      <c r="D198" s="1041"/>
      <c r="E198" s="1041"/>
      <c r="F198" s="52"/>
      <c r="G198" s="52"/>
      <c r="H198" s="52"/>
      <c r="I198" s="52"/>
      <c r="J198" s="52"/>
      <c r="K198" s="52"/>
      <c r="L198" s="52"/>
      <c r="M198" s="52"/>
    </row>
    <row r="199" spans="1:13" s="45" customFormat="1" ht="16.5" customHeight="1">
      <c r="A199" s="469"/>
      <c r="B199" s="469"/>
      <c r="C199" s="469"/>
      <c r="D199" s="469"/>
      <c r="E199" s="469"/>
      <c r="F199" s="52"/>
      <c r="G199" s="52"/>
      <c r="H199" s="52"/>
      <c r="I199" s="52"/>
      <c r="J199" s="52"/>
      <c r="K199" s="52"/>
      <c r="L199" s="52"/>
      <c r="M199" s="52"/>
    </row>
    <row r="200" spans="1:13" s="45" customFormat="1" ht="16.5" customHeight="1">
      <c r="A200" s="469"/>
      <c r="B200" s="469"/>
      <c r="C200" s="469"/>
      <c r="D200" s="469"/>
      <c r="E200" s="469"/>
      <c r="F200" s="52"/>
      <c r="G200" s="52"/>
      <c r="H200" s="52"/>
      <c r="I200" s="52"/>
      <c r="J200" s="52"/>
      <c r="K200" s="52"/>
      <c r="L200" s="52"/>
      <c r="M200" s="52"/>
    </row>
    <row r="201" spans="3:4" s="45" customFormat="1" ht="12.75">
      <c r="C201" s="46"/>
      <c r="D201" s="47"/>
    </row>
    <row r="202" spans="3:4" s="45" customFormat="1" ht="12.75">
      <c r="C202" s="46"/>
      <c r="D202" s="47"/>
    </row>
    <row r="203" spans="3:9" s="45" customFormat="1" ht="21" customHeight="1">
      <c r="C203" s="46"/>
      <c r="D203" s="1008" t="s">
        <v>36</v>
      </c>
      <c r="E203" s="1008"/>
      <c r="G203" s="53"/>
      <c r="H203" s="53"/>
      <c r="I203" s="53"/>
    </row>
    <row r="204" spans="3:4" s="45" customFormat="1" ht="12.75">
      <c r="C204" s="46"/>
      <c r="D204" s="47"/>
    </row>
    <row r="205" spans="2:3" s="56" customFormat="1" ht="12.75">
      <c r="B205" s="55"/>
      <c r="C205" s="44"/>
    </row>
    <row r="206" spans="2:3" s="56" customFormat="1" ht="12.75">
      <c r="B206" s="55"/>
      <c r="C206" s="44"/>
    </row>
    <row r="207" spans="2:3" s="56" customFormat="1" ht="12.75">
      <c r="B207" s="55"/>
      <c r="C207" s="44"/>
    </row>
    <row r="209" s="56" customFormat="1" ht="12.75"/>
    <row r="210" s="56" customFormat="1" ht="12.75"/>
    <row r="211" s="56" customFormat="1" ht="12.75"/>
    <row r="212" s="56" customFormat="1" ht="12.75"/>
    <row r="213" spans="2:3" s="56" customFormat="1" ht="12.75">
      <c r="B213" s="55"/>
      <c r="C213" s="44"/>
    </row>
    <row r="214" spans="2:3" s="56" customFormat="1" ht="12.75">
      <c r="B214" s="55"/>
      <c r="C214" s="44"/>
    </row>
    <row r="216" spans="2:3" s="56" customFormat="1" ht="12.75">
      <c r="B216" s="55"/>
      <c r="C216" s="44"/>
    </row>
    <row r="217" spans="2:3" s="56" customFormat="1" ht="12.75">
      <c r="B217" s="55"/>
      <c r="C217" s="44"/>
    </row>
    <row r="218" spans="2:3" s="56" customFormat="1" ht="12.75">
      <c r="B218" s="55"/>
      <c r="C218" s="44"/>
    </row>
    <row r="219" spans="2:3" s="56" customFormat="1" ht="12.75">
      <c r="B219" s="55"/>
      <c r="C219" s="44"/>
    </row>
    <row r="220" spans="2:3" s="56" customFormat="1" ht="12.75">
      <c r="B220" s="55"/>
      <c r="C220" s="44"/>
    </row>
    <row r="221" spans="2:3" s="56" customFormat="1" ht="12.75">
      <c r="B221" s="55"/>
      <c r="C221" s="44"/>
    </row>
    <row r="222" spans="2:3" s="56" customFormat="1" ht="12.75">
      <c r="B222" s="55"/>
      <c r="C222" s="44"/>
    </row>
    <row r="223" spans="2:3" s="56" customFormat="1" ht="12.75">
      <c r="B223" s="55"/>
      <c r="C223" s="44"/>
    </row>
    <row r="224" spans="2:3" s="56" customFormat="1" ht="12.75">
      <c r="B224" s="55"/>
      <c r="C224" s="44"/>
    </row>
    <row r="225" spans="2:3" s="56" customFormat="1" ht="12.75">
      <c r="B225" s="55"/>
      <c r="C225" s="44"/>
    </row>
    <row r="226" spans="2:3" s="56" customFormat="1" ht="12.75">
      <c r="B226" s="55"/>
      <c r="C226" s="44"/>
    </row>
    <row r="227" spans="2:3" s="56" customFormat="1" ht="12.75">
      <c r="B227" s="55"/>
      <c r="C227" s="44"/>
    </row>
    <row r="228" spans="2:3" s="56" customFormat="1" ht="12.75">
      <c r="B228" s="55"/>
      <c r="C228" s="44"/>
    </row>
    <row r="229" spans="2:3" s="56" customFormat="1" ht="12.75">
      <c r="B229" s="55"/>
      <c r="C229" s="44"/>
    </row>
    <row r="230" spans="2:3" s="56" customFormat="1" ht="12.75">
      <c r="B230" s="55"/>
      <c r="C230" s="44"/>
    </row>
    <row r="231" spans="2:3" s="56" customFormat="1" ht="12.75">
      <c r="B231" s="55"/>
      <c r="C231" s="44"/>
    </row>
    <row r="232" spans="2:3" s="56" customFormat="1" ht="12.75">
      <c r="B232" s="55"/>
      <c r="C232" s="44"/>
    </row>
    <row r="233" spans="2:3" s="56" customFormat="1" ht="12.75">
      <c r="B233" s="55"/>
      <c r="C233" s="44"/>
    </row>
    <row r="234" spans="2:3" s="56" customFormat="1" ht="12.75">
      <c r="B234" s="55"/>
      <c r="C234" s="44"/>
    </row>
    <row r="235" spans="2:3" s="56" customFormat="1" ht="12.75">
      <c r="B235" s="55"/>
      <c r="C235" s="44"/>
    </row>
    <row r="236" spans="2:3" s="56" customFormat="1" ht="12.75">
      <c r="B236" s="55"/>
      <c r="C236" s="44"/>
    </row>
    <row r="237" spans="2:3" s="56" customFormat="1" ht="12.75">
      <c r="B237" s="55"/>
      <c r="C237" s="44"/>
    </row>
    <row r="238" spans="2:3" s="56" customFormat="1" ht="12.75">
      <c r="B238" s="55"/>
      <c r="C238" s="44"/>
    </row>
    <row r="239" spans="2:3" s="56" customFormat="1" ht="12.75">
      <c r="B239" s="55"/>
      <c r="C239" s="44"/>
    </row>
    <row r="240" spans="2:3" s="56" customFormat="1" ht="12.75">
      <c r="B240" s="55"/>
      <c r="C240" s="44"/>
    </row>
    <row r="241" spans="2:3" s="56" customFormat="1" ht="12.75">
      <c r="B241" s="55"/>
      <c r="C241" s="44"/>
    </row>
    <row r="242" spans="2:3" s="56" customFormat="1" ht="12.75">
      <c r="B242" s="55"/>
      <c r="C242" s="44"/>
    </row>
    <row r="243" spans="2:3" s="56" customFormat="1" ht="12.75">
      <c r="B243" s="55"/>
      <c r="C243" s="44"/>
    </row>
    <row r="244" spans="2:3" s="56" customFormat="1" ht="12.75">
      <c r="B244" s="55"/>
      <c r="C244" s="44"/>
    </row>
    <row r="245" spans="2:3" s="56" customFormat="1" ht="12.75">
      <c r="B245" s="55"/>
      <c r="C245" s="44"/>
    </row>
    <row r="246" spans="2:3" s="56" customFormat="1" ht="12.75">
      <c r="B246" s="55"/>
      <c r="C246" s="44"/>
    </row>
    <row r="247" spans="2:3" s="56" customFormat="1" ht="12.75">
      <c r="B247" s="55"/>
      <c r="C247" s="44"/>
    </row>
    <row r="248" spans="2:3" s="56" customFormat="1" ht="12.75">
      <c r="B248" s="55"/>
      <c r="C248" s="44"/>
    </row>
    <row r="249" spans="2:3" s="56" customFormat="1" ht="12.75">
      <c r="B249" s="55"/>
      <c r="C249" s="44"/>
    </row>
    <row r="250" spans="2:3" s="56" customFormat="1" ht="12.75">
      <c r="B250" s="55"/>
      <c r="C250" s="44"/>
    </row>
    <row r="251" spans="2:3" s="56" customFormat="1" ht="12.75">
      <c r="B251" s="55"/>
      <c r="C251" s="44"/>
    </row>
    <row r="252" spans="2:3" s="56" customFormat="1" ht="12.75">
      <c r="B252" s="55"/>
      <c r="C252" s="44"/>
    </row>
    <row r="253" spans="2:3" s="56" customFormat="1" ht="12.75">
      <c r="B253" s="55"/>
      <c r="C253" s="44"/>
    </row>
    <row r="254" spans="2:3" s="56" customFormat="1" ht="12.75">
      <c r="B254" s="55"/>
      <c r="C254" s="44"/>
    </row>
    <row r="255" spans="2:3" s="56" customFormat="1" ht="12.75">
      <c r="B255" s="55"/>
      <c r="C255" s="44"/>
    </row>
    <row r="256" spans="2:3" s="56" customFormat="1" ht="12.75">
      <c r="B256" s="55"/>
      <c r="C256" s="44"/>
    </row>
    <row r="257" spans="2:3" s="56" customFormat="1" ht="12.75">
      <c r="B257" s="55"/>
      <c r="C257" s="44"/>
    </row>
    <row r="258" spans="2:3" s="56" customFormat="1" ht="12.75">
      <c r="B258" s="55"/>
      <c r="C258" s="44"/>
    </row>
    <row r="259" spans="2:3" s="56" customFormat="1" ht="12.75">
      <c r="B259" s="55"/>
      <c r="C259" s="44"/>
    </row>
    <row r="260" spans="2:3" s="56" customFormat="1" ht="12.75">
      <c r="B260" s="55"/>
      <c r="C260" s="44"/>
    </row>
    <row r="261" spans="2:3" s="56" customFormat="1" ht="12.75">
      <c r="B261" s="55"/>
      <c r="C261" s="44"/>
    </row>
    <row r="262" spans="2:3" s="56" customFormat="1" ht="12.75">
      <c r="B262" s="55"/>
      <c r="C262" s="44"/>
    </row>
    <row r="263" spans="2:3" s="56" customFormat="1" ht="12.75">
      <c r="B263" s="55"/>
      <c r="C263" s="44"/>
    </row>
    <row r="264" spans="2:3" s="56" customFormat="1" ht="12.75">
      <c r="B264" s="55"/>
      <c r="C264" s="44"/>
    </row>
    <row r="265" spans="2:3" s="56" customFormat="1" ht="12.75">
      <c r="B265" s="55"/>
      <c r="C265" s="44"/>
    </row>
    <row r="266" spans="2:3" s="56" customFormat="1" ht="12.75">
      <c r="B266" s="55"/>
      <c r="C266" s="44"/>
    </row>
    <row r="267" spans="2:3" s="56" customFormat="1" ht="12.75">
      <c r="B267" s="55"/>
      <c r="C267" s="44"/>
    </row>
    <row r="268" spans="2:3" s="56" customFormat="1" ht="12.75">
      <c r="B268" s="55"/>
      <c r="C268" s="44"/>
    </row>
    <row r="269" spans="2:3" s="56" customFormat="1" ht="12.75">
      <c r="B269" s="55"/>
      <c r="C269" s="44"/>
    </row>
    <row r="270" spans="2:9" s="56" customFormat="1" ht="12.75">
      <c r="B270" s="55"/>
      <c r="C270" s="44"/>
      <c r="G270" s="55"/>
      <c r="H270" s="55"/>
      <c r="I270" s="55"/>
    </row>
    <row r="271" spans="2:9" s="56" customFormat="1" ht="12.75">
      <c r="B271" s="55"/>
      <c r="C271" s="44"/>
      <c r="G271" s="55"/>
      <c r="H271" s="55"/>
      <c r="I271" s="55"/>
    </row>
    <row r="272" ht="12.75">
      <c r="C272" s="58"/>
    </row>
    <row r="273" ht="12.75">
      <c r="C273" s="58"/>
    </row>
    <row r="274" ht="12.75">
      <c r="C274" s="58"/>
    </row>
    <row r="275" ht="12.75">
      <c r="C275" s="58"/>
    </row>
    <row r="276" ht="12.75">
      <c r="C276" s="58"/>
    </row>
    <row r="277" ht="12.75">
      <c r="C277" s="58"/>
    </row>
    <row r="278" ht="12.75">
      <c r="C278" s="58"/>
    </row>
    <row r="279" ht="12.75">
      <c r="C279" s="58"/>
    </row>
    <row r="280" ht="12.75">
      <c r="C280" s="58"/>
    </row>
    <row r="281" ht="12.75">
      <c r="C281" s="58"/>
    </row>
    <row r="282" ht="12.75">
      <c r="C282" s="58"/>
    </row>
    <row r="283" ht="12.75">
      <c r="C283" s="58"/>
    </row>
    <row r="284" ht="12.75">
      <c r="C284" s="58"/>
    </row>
    <row r="285" ht="12.75">
      <c r="C285" s="58"/>
    </row>
    <row r="286" ht="12.75">
      <c r="C286" s="58"/>
    </row>
    <row r="287" ht="12.75">
      <c r="C287" s="58"/>
    </row>
    <row r="288" ht="12.75">
      <c r="C288" s="58"/>
    </row>
    <row r="289" ht="12.75">
      <c r="C289" s="58"/>
    </row>
    <row r="290" ht="12.75">
      <c r="C290" s="58"/>
    </row>
    <row r="291" ht="12.75">
      <c r="C291" s="58"/>
    </row>
    <row r="292" ht="12.75">
      <c r="C292" s="58"/>
    </row>
    <row r="293" ht="12.75">
      <c r="C293" s="58"/>
    </row>
    <row r="294" ht="12.75">
      <c r="C294" s="58"/>
    </row>
    <row r="295" ht="12.75">
      <c r="C295" s="58"/>
    </row>
    <row r="296" ht="12.75">
      <c r="C296" s="58"/>
    </row>
    <row r="297" ht="12.75">
      <c r="C297" s="58"/>
    </row>
    <row r="298" ht="12.75">
      <c r="C298" s="58"/>
    </row>
    <row r="299" ht="12.75">
      <c r="C299" s="58"/>
    </row>
    <row r="300" ht="12.75">
      <c r="C300" s="58"/>
    </row>
    <row r="301" ht="12.75">
      <c r="C301" s="58"/>
    </row>
    <row r="302" ht="12.75">
      <c r="C302" s="58"/>
    </row>
    <row r="303" ht="12.75">
      <c r="C303" s="58"/>
    </row>
    <row r="304" ht="12.75">
      <c r="C304" s="58"/>
    </row>
    <row r="305" ht="12.75">
      <c r="C305" s="58"/>
    </row>
    <row r="306" ht="12.75">
      <c r="C306" s="58"/>
    </row>
    <row r="307" ht="12.75">
      <c r="C307" s="58"/>
    </row>
    <row r="308" ht="12.75">
      <c r="C308" s="58"/>
    </row>
    <row r="309" ht="12.75">
      <c r="C309" s="58"/>
    </row>
    <row r="310" ht="12.75">
      <c r="C310" s="58"/>
    </row>
    <row r="311" ht="12.75">
      <c r="C311" s="58"/>
    </row>
    <row r="312" ht="12.75">
      <c r="C312" s="58"/>
    </row>
    <row r="313" ht="12.75">
      <c r="C313" s="58"/>
    </row>
    <row r="314" ht="12.75">
      <c r="C314" s="58"/>
    </row>
    <row r="315" ht="12.75">
      <c r="C315" s="58"/>
    </row>
    <row r="316" ht="12.75">
      <c r="C316" s="58"/>
    </row>
    <row r="317" ht="12.75">
      <c r="C317" s="58"/>
    </row>
    <row r="318" ht="12.75">
      <c r="C318" s="58"/>
    </row>
    <row r="319" ht="12.75">
      <c r="C319" s="58"/>
    </row>
    <row r="320" ht="12.75">
      <c r="C320" s="58"/>
    </row>
    <row r="321" ht="12.75">
      <c r="C321" s="58"/>
    </row>
    <row r="322" ht="12.75">
      <c r="C322" s="58"/>
    </row>
    <row r="323" ht="12.75">
      <c r="C323" s="58"/>
    </row>
    <row r="324" ht="12.75">
      <c r="C324" s="58"/>
    </row>
    <row r="325" ht="12.75">
      <c r="C325" s="58"/>
    </row>
    <row r="326" ht="12.75">
      <c r="C326" s="58"/>
    </row>
    <row r="327" ht="12.75">
      <c r="C327" s="58"/>
    </row>
    <row r="328" ht="12.75">
      <c r="C328" s="58"/>
    </row>
    <row r="329" ht="12.75">
      <c r="C329" s="58"/>
    </row>
    <row r="330" ht="12.75">
      <c r="C330" s="58"/>
    </row>
    <row r="331" ht="12.75">
      <c r="C331" s="58"/>
    </row>
    <row r="332" ht="12.75">
      <c r="C332" s="58"/>
    </row>
    <row r="333" ht="12.75">
      <c r="C333" s="58"/>
    </row>
    <row r="334" ht="12.75">
      <c r="C334" s="58"/>
    </row>
    <row r="335" ht="12.75">
      <c r="C335" s="58"/>
    </row>
    <row r="336" ht="12.75">
      <c r="C336" s="58"/>
    </row>
    <row r="337" ht="12.75">
      <c r="C337" s="58"/>
    </row>
    <row r="338" ht="12.75">
      <c r="C338" s="58"/>
    </row>
    <row r="339" ht="12.75">
      <c r="C339" s="58"/>
    </row>
    <row r="340" ht="12.75">
      <c r="C340" s="58"/>
    </row>
    <row r="341" ht="12.75">
      <c r="C341" s="58"/>
    </row>
    <row r="342" ht="12.75">
      <c r="C342" s="58"/>
    </row>
    <row r="343" ht="12.75">
      <c r="C343" s="58"/>
    </row>
    <row r="344" ht="12.75">
      <c r="C344" s="58"/>
    </row>
    <row r="345" ht="12.75">
      <c r="C345" s="58"/>
    </row>
    <row r="346" ht="12.75">
      <c r="C346" s="58"/>
    </row>
    <row r="347" ht="12.75">
      <c r="C347" s="58"/>
    </row>
    <row r="348" ht="12.75">
      <c r="C348" s="58"/>
    </row>
    <row r="349" ht="12.75">
      <c r="C349" s="58"/>
    </row>
    <row r="350" ht="12.75">
      <c r="C350" s="58"/>
    </row>
    <row r="351" ht="12.75">
      <c r="C351" s="58"/>
    </row>
    <row r="352" ht="12.75">
      <c r="C352" s="58"/>
    </row>
    <row r="353" ht="12.75">
      <c r="C353" s="58"/>
    </row>
    <row r="354" ht="12.75">
      <c r="C354" s="58"/>
    </row>
    <row r="355" ht="12.75">
      <c r="C355" s="58"/>
    </row>
    <row r="356" ht="12.75">
      <c r="C356" s="58"/>
    </row>
    <row r="357" ht="12.75">
      <c r="C357" s="58"/>
    </row>
    <row r="358" ht="12.75">
      <c r="C358" s="58"/>
    </row>
    <row r="359" ht="12.75">
      <c r="C359" s="58"/>
    </row>
    <row r="360" ht="12.75">
      <c r="C360" s="58"/>
    </row>
    <row r="361" ht="12.75">
      <c r="C361" s="58"/>
    </row>
    <row r="362" ht="12.75">
      <c r="C362" s="58"/>
    </row>
    <row r="363" ht="12.75">
      <c r="C363" s="58"/>
    </row>
    <row r="364" ht="12.75">
      <c r="C364" s="58"/>
    </row>
    <row r="365" ht="12.75">
      <c r="C365" s="58"/>
    </row>
    <row r="366" ht="12.75">
      <c r="C366" s="58"/>
    </row>
    <row r="367" ht="12.75">
      <c r="C367" s="58"/>
    </row>
    <row r="368" ht="12.75">
      <c r="C368" s="58"/>
    </row>
    <row r="369" ht="12.75">
      <c r="C369" s="58"/>
    </row>
    <row r="370" ht="12.75">
      <c r="C370" s="58"/>
    </row>
    <row r="371" ht="12.75">
      <c r="C371" s="58"/>
    </row>
    <row r="372" ht="12.75">
      <c r="C372" s="58"/>
    </row>
    <row r="373" ht="12.75">
      <c r="C373" s="58"/>
    </row>
    <row r="374" ht="12.75">
      <c r="C374" s="58"/>
    </row>
    <row r="375" ht="12.75">
      <c r="C375" s="58"/>
    </row>
    <row r="376" ht="12.75">
      <c r="C376" s="58"/>
    </row>
    <row r="377" ht="12.75">
      <c r="C377" s="58"/>
    </row>
    <row r="378" ht="12.75">
      <c r="C378" s="58"/>
    </row>
    <row r="379" ht="12.75">
      <c r="C379" s="58"/>
    </row>
    <row r="380" ht="12.75">
      <c r="C380" s="58"/>
    </row>
    <row r="381" ht="12.75">
      <c r="C381" s="58"/>
    </row>
    <row r="382" ht="12.75">
      <c r="C382" s="58"/>
    </row>
    <row r="383" ht="12.75">
      <c r="C383" s="58"/>
    </row>
    <row r="384" ht="12.75">
      <c r="C384" s="58"/>
    </row>
    <row r="385" ht="12.75">
      <c r="C385" s="58"/>
    </row>
    <row r="386" ht="12.75">
      <c r="C386" s="58"/>
    </row>
    <row r="387" ht="12.75">
      <c r="C387" s="58"/>
    </row>
    <row r="388" ht="12.75">
      <c r="C388" s="58"/>
    </row>
    <row r="389" ht="12.75">
      <c r="C389" s="58"/>
    </row>
    <row r="390" ht="12.75">
      <c r="C390" s="58"/>
    </row>
    <row r="391" ht="12.75">
      <c r="C391" s="58"/>
    </row>
    <row r="392" ht="12.75">
      <c r="C392" s="58"/>
    </row>
    <row r="393" ht="12.75">
      <c r="C393" s="58"/>
    </row>
    <row r="394" ht="12.75">
      <c r="C394" s="58"/>
    </row>
    <row r="395" ht="12.75">
      <c r="C395" s="58"/>
    </row>
    <row r="396" ht="12.75">
      <c r="C396" s="58"/>
    </row>
    <row r="397" ht="12.75">
      <c r="C397" s="58"/>
    </row>
    <row r="398" ht="12.75">
      <c r="C398" s="58"/>
    </row>
    <row r="399" ht="12.75">
      <c r="C399" s="58"/>
    </row>
    <row r="400" ht="12.75">
      <c r="C400" s="58"/>
    </row>
    <row r="401" ht="12.75">
      <c r="C401" s="58"/>
    </row>
    <row r="402" ht="12.75">
      <c r="C402" s="58"/>
    </row>
    <row r="403" ht="12.75">
      <c r="C403" s="58"/>
    </row>
    <row r="404" ht="12.75">
      <c r="C404" s="58"/>
    </row>
    <row r="405" ht="12.75">
      <c r="C405" s="58"/>
    </row>
    <row r="406" ht="12.75">
      <c r="C406" s="58"/>
    </row>
    <row r="407" ht="12.75">
      <c r="C407" s="58"/>
    </row>
    <row r="408" ht="12.75">
      <c r="C408" s="58"/>
    </row>
    <row r="409" ht="12.75">
      <c r="C409" s="58"/>
    </row>
    <row r="410" ht="12.75">
      <c r="C410" s="58"/>
    </row>
    <row r="411" ht="12.75">
      <c r="C411" s="58"/>
    </row>
    <row r="412" ht="12.75">
      <c r="C412" s="58"/>
    </row>
    <row r="413" ht="12.75">
      <c r="C413" s="58"/>
    </row>
    <row r="414" ht="12.75">
      <c r="C414" s="58"/>
    </row>
    <row r="415" ht="12.75">
      <c r="C415" s="58"/>
    </row>
    <row r="416" ht="12.75">
      <c r="C416" s="58"/>
    </row>
    <row r="417" ht="12.75">
      <c r="C417" s="58"/>
    </row>
    <row r="418" ht="12.75">
      <c r="C418" s="58"/>
    </row>
    <row r="419" ht="12.75">
      <c r="C419" s="58"/>
    </row>
    <row r="420" ht="12.75">
      <c r="C420" s="58"/>
    </row>
    <row r="421" ht="12.75">
      <c r="C421" s="58"/>
    </row>
    <row r="422" ht="12.75">
      <c r="C422" s="58"/>
    </row>
    <row r="423" ht="12.75">
      <c r="C423" s="58"/>
    </row>
    <row r="424" ht="12.75">
      <c r="C424" s="58"/>
    </row>
    <row r="425" ht="12.75">
      <c r="C425" s="58"/>
    </row>
    <row r="426" ht="12.75">
      <c r="C426" s="58"/>
    </row>
    <row r="427" ht="12.75">
      <c r="C427" s="58"/>
    </row>
    <row r="428" ht="12.75">
      <c r="C428" s="58"/>
    </row>
    <row r="429" ht="12.75">
      <c r="C429" s="58"/>
    </row>
    <row r="430" ht="12.75">
      <c r="C430" s="58"/>
    </row>
    <row r="431" ht="12.75">
      <c r="C431" s="58"/>
    </row>
    <row r="432" ht="12.75">
      <c r="C432" s="58"/>
    </row>
    <row r="433" ht="12.75">
      <c r="C433" s="58"/>
    </row>
    <row r="434" ht="12.75">
      <c r="C434" s="58"/>
    </row>
    <row r="435" ht="12.75">
      <c r="C435" s="58"/>
    </row>
    <row r="436" ht="12.75">
      <c r="C436" s="58"/>
    </row>
    <row r="437" ht="12.75">
      <c r="C437" s="58"/>
    </row>
    <row r="438" ht="12.75">
      <c r="C438" s="58"/>
    </row>
    <row r="439" ht="12.75">
      <c r="C439" s="58"/>
    </row>
    <row r="440" ht="12.75">
      <c r="C440" s="58"/>
    </row>
    <row r="441" ht="12.75">
      <c r="C441" s="58"/>
    </row>
    <row r="442" ht="12.75">
      <c r="C442" s="58"/>
    </row>
    <row r="443" ht="12.75">
      <c r="C443" s="58"/>
    </row>
    <row r="444" ht="12.75">
      <c r="C444" s="58"/>
    </row>
    <row r="445" ht="12.75">
      <c r="C445" s="58"/>
    </row>
    <row r="446" ht="12.75">
      <c r="C446" s="58"/>
    </row>
    <row r="447" ht="12.75">
      <c r="C447" s="58"/>
    </row>
    <row r="448" ht="12.75">
      <c r="C448" s="58"/>
    </row>
    <row r="449" ht="12.75">
      <c r="C449" s="58"/>
    </row>
    <row r="450" ht="12.75">
      <c r="C450" s="58"/>
    </row>
    <row r="451" ht="12.75">
      <c r="C451" s="58"/>
    </row>
    <row r="452" ht="12.75">
      <c r="C452" s="58"/>
    </row>
    <row r="453" ht="12.75">
      <c r="C453" s="58"/>
    </row>
    <row r="454" ht="12.75">
      <c r="C454" s="58"/>
    </row>
    <row r="455" ht="12.75">
      <c r="C455" s="58"/>
    </row>
    <row r="456" ht="12.75">
      <c r="C456" s="58"/>
    </row>
    <row r="457" ht="12.75">
      <c r="C457" s="58"/>
    </row>
    <row r="458" ht="12.75">
      <c r="C458" s="58"/>
    </row>
    <row r="459" ht="12.75">
      <c r="C459" s="58"/>
    </row>
    <row r="460" ht="12.75">
      <c r="C460" s="58"/>
    </row>
    <row r="461" ht="12.75">
      <c r="C461" s="58"/>
    </row>
    <row r="462" ht="12.75">
      <c r="C462" s="58"/>
    </row>
    <row r="463" ht="12.75">
      <c r="C463" s="58"/>
    </row>
    <row r="464" ht="12.75">
      <c r="C464" s="58"/>
    </row>
    <row r="465" ht="12.75">
      <c r="C465" s="58"/>
    </row>
    <row r="466" ht="12.75">
      <c r="C466" s="58"/>
    </row>
    <row r="467" ht="12.75">
      <c r="C467" s="58"/>
    </row>
    <row r="468" ht="12.75">
      <c r="C468" s="58"/>
    </row>
    <row r="469" ht="12.75">
      <c r="C469" s="58"/>
    </row>
    <row r="470" ht="12.75">
      <c r="C470" s="58"/>
    </row>
    <row r="471" ht="12.75">
      <c r="C471" s="58"/>
    </row>
    <row r="472" ht="12.75">
      <c r="C472" s="58"/>
    </row>
    <row r="473" ht="12.75">
      <c r="C473" s="58"/>
    </row>
    <row r="474" ht="12.75">
      <c r="C474" s="58"/>
    </row>
    <row r="475" ht="12.75">
      <c r="C475" s="58"/>
    </row>
    <row r="476" ht="12.75">
      <c r="C476" s="58"/>
    </row>
    <row r="477" ht="12.75">
      <c r="C477" s="58"/>
    </row>
    <row r="478" ht="12.75">
      <c r="C478" s="58"/>
    </row>
    <row r="479" ht="12.75">
      <c r="C479" s="58"/>
    </row>
    <row r="480" ht="12.75">
      <c r="C480" s="58"/>
    </row>
    <row r="481" ht="12.75">
      <c r="C481" s="58"/>
    </row>
    <row r="482" ht="12.75">
      <c r="C482" s="58"/>
    </row>
    <row r="483" ht="12.75">
      <c r="C483" s="58"/>
    </row>
    <row r="484" ht="12.75">
      <c r="C484" s="58"/>
    </row>
    <row r="485" ht="12.75">
      <c r="C485" s="58"/>
    </row>
    <row r="486" ht="12.75">
      <c r="C486" s="58"/>
    </row>
    <row r="487" ht="12.75">
      <c r="C487" s="58"/>
    </row>
    <row r="488" ht="12.75">
      <c r="C488" s="58"/>
    </row>
    <row r="489" ht="12.75">
      <c r="C489" s="58"/>
    </row>
    <row r="490" ht="12.75">
      <c r="C490" s="58"/>
    </row>
    <row r="491" ht="12.75">
      <c r="C491" s="58"/>
    </row>
    <row r="492" ht="12.75">
      <c r="C492" s="58"/>
    </row>
    <row r="493" ht="12.75">
      <c r="C493" s="58"/>
    </row>
    <row r="494" ht="12.75">
      <c r="C494" s="58"/>
    </row>
    <row r="495" ht="12.75">
      <c r="C495" s="58"/>
    </row>
    <row r="496" ht="12.75">
      <c r="C496" s="58"/>
    </row>
    <row r="497" ht="12.75">
      <c r="C497" s="58"/>
    </row>
    <row r="498" ht="12.75">
      <c r="C498" s="58"/>
    </row>
    <row r="499" ht="12.75">
      <c r="C499" s="58"/>
    </row>
    <row r="500" ht="12.75">
      <c r="C500" s="58"/>
    </row>
    <row r="501" ht="12.75">
      <c r="C501" s="58"/>
    </row>
    <row r="502" ht="12.75">
      <c r="C502" s="58"/>
    </row>
    <row r="503" ht="12.75">
      <c r="C503" s="58"/>
    </row>
    <row r="504" ht="12.75">
      <c r="C504" s="58"/>
    </row>
    <row r="505" ht="12.75">
      <c r="C505" s="58"/>
    </row>
    <row r="506" ht="12.75">
      <c r="C506" s="58"/>
    </row>
    <row r="507" ht="12.75">
      <c r="C507" s="58"/>
    </row>
    <row r="508" ht="12.75">
      <c r="C508" s="58"/>
    </row>
    <row r="509" ht="12.75">
      <c r="C509" s="58"/>
    </row>
    <row r="510" ht="12.75">
      <c r="C510" s="58"/>
    </row>
    <row r="511" ht="12.75">
      <c r="C511" s="58"/>
    </row>
    <row r="512" ht="12.75">
      <c r="C512" s="58"/>
    </row>
    <row r="513" ht="12.75">
      <c r="C513" s="58"/>
    </row>
    <row r="514" ht="12.75">
      <c r="C514" s="58"/>
    </row>
    <row r="515" ht="12.75">
      <c r="C515" s="58"/>
    </row>
    <row r="516" ht="12.75">
      <c r="C516" s="58"/>
    </row>
    <row r="517" ht="12.75">
      <c r="C517" s="58"/>
    </row>
    <row r="518" ht="12.75">
      <c r="C518" s="58"/>
    </row>
    <row r="519" ht="12.75">
      <c r="C519" s="58"/>
    </row>
    <row r="520" ht="12.75">
      <c r="C520" s="58"/>
    </row>
    <row r="521" ht="12.75">
      <c r="C521" s="58"/>
    </row>
    <row r="522" ht="12.75">
      <c r="C522" s="58"/>
    </row>
    <row r="523" ht="12.75">
      <c r="C523" s="58"/>
    </row>
    <row r="524" ht="12.75">
      <c r="C524" s="58"/>
    </row>
    <row r="525" ht="12.75">
      <c r="C525" s="58"/>
    </row>
    <row r="526" ht="12.75">
      <c r="C526" s="58"/>
    </row>
    <row r="527" ht="12.75">
      <c r="C527" s="58"/>
    </row>
    <row r="528" ht="12.75">
      <c r="C528" s="58"/>
    </row>
    <row r="529" ht="12.75">
      <c r="C529" s="58"/>
    </row>
    <row r="530" ht="12.75">
      <c r="C530" s="58"/>
    </row>
    <row r="531" ht="12.75">
      <c r="C531" s="58"/>
    </row>
    <row r="532" ht="12.75">
      <c r="C532" s="58"/>
    </row>
    <row r="533" ht="12.75">
      <c r="C533" s="58"/>
    </row>
    <row r="534" ht="12.75">
      <c r="C534" s="58"/>
    </row>
    <row r="535" ht="12.75">
      <c r="C535" s="58"/>
    </row>
    <row r="536" ht="12.75">
      <c r="C536" s="58"/>
    </row>
    <row r="537" ht="12.75">
      <c r="C537" s="58"/>
    </row>
    <row r="538" ht="12.75">
      <c r="C538" s="58"/>
    </row>
    <row r="539" ht="12.75">
      <c r="C539" s="58"/>
    </row>
    <row r="540" ht="12.75">
      <c r="C540" s="58"/>
    </row>
    <row r="541" ht="12.75">
      <c r="C541" s="58"/>
    </row>
    <row r="542" ht="12.75">
      <c r="C542" s="58"/>
    </row>
    <row r="543" ht="12.75">
      <c r="C543" s="58"/>
    </row>
    <row r="544" ht="12.75">
      <c r="C544" s="58"/>
    </row>
    <row r="545" ht="12.75">
      <c r="C545" s="58"/>
    </row>
    <row r="546" ht="12.75">
      <c r="C546" s="58"/>
    </row>
    <row r="547" ht="12.75">
      <c r="C547" s="58"/>
    </row>
    <row r="548" ht="12.75">
      <c r="C548" s="58"/>
    </row>
    <row r="549" ht="12.75">
      <c r="C549" s="58"/>
    </row>
    <row r="550" ht="12.75">
      <c r="C550" s="58"/>
    </row>
    <row r="551" ht="12.75">
      <c r="C551" s="58"/>
    </row>
    <row r="552" ht="12.75">
      <c r="C552" s="58"/>
    </row>
    <row r="553" ht="12.75">
      <c r="C553" s="58"/>
    </row>
    <row r="554" ht="12.75">
      <c r="C554" s="58"/>
    </row>
    <row r="555" ht="12.75">
      <c r="C555" s="58"/>
    </row>
    <row r="556" ht="12.75">
      <c r="C556" s="58"/>
    </row>
    <row r="557" ht="12.75">
      <c r="C557" s="58"/>
    </row>
    <row r="558" ht="12.75">
      <c r="C558" s="58"/>
    </row>
    <row r="559" ht="12.75">
      <c r="C559" s="58"/>
    </row>
    <row r="560" ht="12.75">
      <c r="C560" s="58"/>
    </row>
    <row r="561" ht="12.75">
      <c r="C561" s="58"/>
    </row>
    <row r="562" ht="12.75">
      <c r="C562" s="58"/>
    </row>
    <row r="563" ht="12.75">
      <c r="C563" s="58"/>
    </row>
    <row r="564" ht="12.75">
      <c r="C564" s="58"/>
    </row>
    <row r="565" ht="12.75">
      <c r="C565" s="58"/>
    </row>
    <row r="566" ht="12.75">
      <c r="C566" s="58"/>
    </row>
    <row r="567" ht="12.75">
      <c r="C567" s="58"/>
    </row>
    <row r="568" ht="12.75">
      <c r="C568" s="58"/>
    </row>
    <row r="569" ht="12.75">
      <c r="C569" s="58"/>
    </row>
    <row r="570" ht="12.75">
      <c r="C570" s="58"/>
    </row>
    <row r="571" ht="12.75">
      <c r="C571" s="58"/>
    </row>
    <row r="572" ht="12.75">
      <c r="C572" s="58"/>
    </row>
    <row r="573" ht="12.75">
      <c r="C573" s="58"/>
    </row>
    <row r="574" ht="12.75">
      <c r="C574" s="58"/>
    </row>
    <row r="575" ht="12.75">
      <c r="C575" s="58"/>
    </row>
    <row r="576" ht="12.75">
      <c r="C576" s="58"/>
    </row>
    <row r="577" ht="12.75">
      <c r="C577" s="58"/>
    </row>
    <row r="578" ht="12.75">
      <c r="C578" s="58"/>
    </row>
    <row r="579" ht="12.75">
      <c r="C579" s="58"/>
    </row>
    <row r="580" ht="12.75">
      <c r="C580" s="58"/>
    </row>
    <row r="581" ht="12.75">
      <c r="C581" s="58"/>
    </row>
    <row r="582" ht="12.75">
      <c r="C582" s="58"/>
    </row>
    <row r="583" ht="12.75">
      <c r="C583" s="58"/>
    </row>
    <row r="584" ht="12.75">
      <c r="C584" s="58"/>
    </row>
    <row r="585" ht="12.75">
      <c r="C585" s="58"/>
    </row>
    <row r="586" ht="12.75">
      <c r="C586" s="58"/>
    </row>
    <row r="587" ht="12.75">
      <c r="C587" s="58"/>
    </row>
    <row r="588" ht="12.75">
      <c r="C588" s="58"/>
    </row>
    <row r="589" ht="12.75">
      <c r="C589" s="58"/>
    </row>
    <row r="590" ht="12.75">
      <c r="C590" s="58"/>
    </row>
    <row r="591" ht="12.75">
      <c r="C591" s="58"/>
    </row>
    <row r="592" ht="12.75">
      <c r="C592" s="58"/>
    </row>
    <row r="593" ht="12.75">
      <c r="C593" s="58"/>
    </row>
    <row r="594" ht="12.75">
      <c r="C594" s="58"/>
    </row>
    <row r="595" ht="12.75">
      <c r="C595" s="58"/>
    </row>
    <row r="596" ht="12.75">
      <c r="C596" s="58"/>
    </row>
    <row r="597" ht="12.75">
      <c r="C597" s="58"/>
    </row>
    <row r="598" ht="12.75">
      <c r="C598" s="58"/>
    </row>
    <row r="599" ht="12.75">
      <c r="C599" s="58"/>
    </row>
    <row r="600" ht="12.75">
      <c r="C600" s="58"/>
    </row>
    <row r="601" ht="12.75">
      <c r="C601" s="58"/>
    </row>
    <row r="602" ht="12.75">
      <c r="C602" s="58"/>
    </row>
    <row r="603" ht="12.75">
      <c r="C603" s="58"/>
    </row>
    <row r="604" ht="12.75">
      <c r="C604" s="58"/>
    </row>
    <row r="605" ht="12.75">
      <c r="C605" s="58"/>
    </row>
    <row r="606" ht="12.75">
      <c r="C606" s="58"/>
    </row>
    <row r="607" ht="12.75">
      <c r="C607" s="58"/>
    </row>
    <row r="608" ht="12.75">
      <c r="C608" s="58"/>
    </row>
    <row r="609" ht="12.75">
      <c r="C609" s="58"/>
    </row>
    <row r="610" ht="12.75">
      <c r="C610" s="58"/>
    </row>
    <row r="611" ht="12.75">
      <c r="C611" s="58"/>
    </row>
    <row r="612" ht="12.75">
      <c r="C612" s="58"/>
    </row>
    <row r="613" ht="12.75">
      <c r="C613" s="58"/>
    </row>
    <row r="614" ht="12.75">
      <c r="C614" s="58"/>
    </row>
    <row r="615" ht="12.75">
      <c r="C615" s="58"/>
    </row>
    <row r="616" ht="12.75">
      <c r="C616" s="58"/>
    </row>
    <row r="617" ht="12.75">
      <c r="C617" s="58"/>
    </row>
    <row r="618" ht="12.75">
      <c r="C618" s="58"/>
    </row>
    <row r="619" ht="12.75">
      <c r="C619" s="58"/>
    </row>
    <row r="620" ht="12.75">
      <c r="C620" s="58"/>
    </row>
    <row r="621" ht="12.75">
      <c r="C621" s="58"/>
    </row>
    <row r="622" ht="12.75">
      <c r="C622" s="58"/>
    </row>
    <row r="623" ht="12.75">
      <c r="C623" s="58"/>
    </row>
    <row r="624" ht="12.75">
      <c r="C624" s="58"/>
    </row>
    <row r="625" ht="12.75">
      <c r="C625" s="58"/>
    </row>
    <row r="626" ht="12.75">
      <c r="C626" s="58"/>
    </row>
    <row r="627" ht="12.75">
      <c r="C627" s="58"/>
    </row>
    <row r="628" ht="12.75">
      <c r="C628" s="58"/>
    </row>
    <row r="629" ht="12.75">
      <c r="C629" s="58"/>
    </row>
    <row r="630" ht="12.75">
      <c r="C630" s="58"/>
    </row>
    <row r="631" ht="12.75">
      <c r="C631" s="58"/>
    </row>
    <row r="632" ht="12.75">
      <c r="C632" s="58"/>
    </row>
    <row r="633" ht="12.75">
      <c r="C633" s="58"/>
    </row>
    <row r="634" ht="12.75">
      <c r="C634" s="58"/>
    </row>
    <row r="635" ht="12.75">
      <c r="C635" s="58"/>
    </row>
    <row r="636" ht="12.75">
      <c r="C636" s="58"/>
    </row>
    <row r="637" ht="12.75">
      <c r="C637" s="58"/>
    </row>
    <row r="638" ht="12.75">
      <c r="C638" s="58"/>
    </row>
    <row r="639" ht="12.75">
      <c r="C639" s="58"/>
    </row>
    <row r="640" ht="12.75">
      <c r="C640" s="58"/>
    </row>
    <row r="641" ht="12.75">
      <c r="C641" s="58"/>
    </row>
    <row r="642" ht="12.75">
      <c r="C642" s="58"/>
    </row>
    <row r="643" ht="12.75">
      <c r="C643" s="58"/>
    </row>
    <row r="644" ht="12.75">
      <c r="C644" s="58"/>
    </row>
    <row r="645" ht="12.75">
      <c r="C645" s="58"/>
    </row>
    <row r="646" ht="12.75">
      <c r="C646" s="58"/>
    </row>
    <row r="647" ht="12.75">
      <c r="C647" s="58"/>
    </row>
    <row r="648" ht="12.75">
      <c r="C648" s="58"/>
    </row>
    <row r="649" ht="12.75">
      <c r="C649" s="58"/>
    </row>
    <row r="650" ht="12.75">
      <c r="C650" s="58"/>
    </row>
    <row r="651" ht="12.75">
      <c r="C651" s="58"/>
    </row>
    <row r="652" ht="12.75">
      <c r="C652" s="58"/>
    </row>
    <row r="653" ht="12.75">
      <c r="C653" s="58"/>
    </row>
    <row r="654" ht="12.75">
      <c r="C654" s="58"/>
    </row>
    <row r="655" ht="12.75">
      <c r="C655" s="58"/>
    </row>
    <row r="656" ht="12.75">
      <c r="C656" s="58"/>
    </row>
    <row r="657" ht="12.75">
      <c r="C657" s="58"/>
    </row>
    <row r="658" ht="12.75">
      <c r="C658" s="58"/>
    </row>
    <row r="659" ht="12.75">
      <c r="C659" s="58"/>
    </row>
    <row r="660" ht="12.75">
      <c r="C660" s="58"/>
    </row>
    <row r="661" ht="12.75">
      <c r="C661" s="58"/>
    </row>
    <row r="662" ht="12.75">
      <c r="C662" s="58"/>
    </row>
    <row r="663" ht="12.75">
      <c r="C663" s="58"/>
    </row>
    <row r="664" ht="12.75">
      <c r="C664" s="58"/>
    </row>
    <row r="665" ht="12.75">
      <c r="C665" s="58"/>
    </row>
    <row r="666" ht="12.75">
      <c r="C666" s="58"/>
    </row>
    <row r="667" ht="12.75">
      <c r="C667" s="58"/>
    </row>
    <row r="668" ht="12.75">
      <c r="C668" s="58"/>
    </row>
    <row r="669" ht="12.75">
      <c r="C669" s="58"/>
    </row>
    <row r="670" ht="12.75">
      <c r="C670" s="58"/>
    </row>
    <row r="671" ht="12.75">
      <c r="C671" s="58"/>
    </row>
    <row r="672" ht="12.75">
      <c r="C672" s="58"/>
    </row>
    <row r="673" ht="12.75">
      <c r="C673" s="58"/>
    </row>
    <row r="674" ht="12.75">
      <c r="C674" s="58"/>
    </row>
    <row r="675" ht="12.75">
      <c r="C675" s="58"/>
    </row>
    <row r="676" ht="12.75">
      <c r="C676" s="58"/>
    </row>
    <row r="677" ht="12.75">
      <c r="C677" s="58"/>
    </row>
    <row r="678" ht="12.75">
      <c r="C678" s="58"/>
    </row>
    <row r="679" ht="12.75">
      <c r="C679" s="58"/>
    </row>
    <row r="680" ht="12.75">
      <c r="C680" s="58"/>
    </row>
    <row r="681" ht="12.75">
      <c r="C681" s="58"/>
    </row>
    <row r="682" ht="12.75">
      <c r="C682" s="58"/>
    </row>
    <row r="683" ht="12.75">
      <c r="C683" s="58"/>
    </row>
  </sheetData>
  <sheetProtection/>
  <mergeCells count="222">
    <mergeCell ref="A194:J194"/>
    <mergeCell ref="A170:A181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91:C191"/>
    <mergeCell ref="B192:C192"/>
    <mergeCell ref="B193:C193"/>
    <mergeCell ref="B179:C179"/>
    <mergeCell ref="B180:C180"/>
    <mergeCell ref="B181:C181"/>
    <mergeCell ref="A182:A193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31:C131"/>
    <mergeCell ref="B132:C132"/>
    <mergeCell ref="B133:C133"/>
    <mergeCell ref="B137:C137"/>
    <mergeCell ref="B138:C138"/>
    <mergeCell ref="B139:C139"/>
    <mergeCell ref="B140:C140"/>
    <mergeCell ref="A122:A133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A110:A121"/>
    <mergeCell ref="B110:C110"/>
    <mergeCell ref="B111:C111"/>
    <mergeCell ref="B112:C112"/>
    <mergeCell ref="B113:C113"/>
    <mergeCell ref="B116:C116"/>
    <mergeCell ref="B117:C117"/>
    <mergeCell ref="B118:C118"/>
    <mergeCell ref="B107:C107"/>
    <mergeCell ref="B108:C108"/>
    <mergeCell ref="B109:C109"/>
    <mergeCell ref="B114:C114"/>
    <mergeCell ref="B115:C115"/>
    <mergeCell ref="B97:C97"/>
    <mergeCell ref="A98:A109"/>
    <mergeCell ref="B98:C98"/>
    <mergeCell ref="B99:C99"/>
    <mergeCell ref="B100:C100"/>
    <mergeCell ref="B101:C101"/>
    <mergeCell ref="B102:C102"/>
    <mergeCell ref="B103:C103"/>
    <mergeCell ref="B105:C105"/>
    <mergeCell ref="B106:C106"/>
    <mergeCell ref="A62:A73"/>
    <mergeCell ref="B62:C62"/>
    <mergeCell ref="B63:C63"/>
    <mergeCell ref="B64:C64"/>
    <mergeCell ref="B68:C68"/>
    <mergeCell ref="B69:C69"/>
    <mergeCell ref="B70:C70"/>
    <mergeCell ref="B71:C71"/>
    <mergeCell ref="B72:C72"/>
    <mergeCell ref="B73:C73"/>
    <mergeCell ref="B66:C66"/>
    <mergeCell ref="B67:C67"/>
    <mergeCell ref="B59:C59"/>
    <mergeCell ref="B53:C53"/>
    <mergeCell ref="B54:C54"/>
    <mergeCell ref="B81:C81"/>
    <mergeCell ref="B60:C60"/>
    <mergeCell ref="B61:C61"/>
    <mergeCell ref="B56:C56"/>
    <mergeCell ref="B80:C80"/>
    <mergeCell ref="B45:C45"/>
    <mergeCell ref="B65:C65"/>
    <mergeCell ref="I5:I6"/>
    <mergeCell ref="B7:C7"/>
    <mergeCell ref="B20:C20"/>
    <mergeCell ref="F5:F6"/>
    <mergeCell ref="B12:C12"/>
    <mergeCell ref="B17:C17"/>
    <mergeCell ref="B58:C58"/>
    <mergeCell ref="B13:C13"/>
    <mergeCell ref="D203:E203"/>
    <mergeCell ref="B28:C28"/>
    <mergeCell ref="B31:C31"/>
    <mergeCell ref="B32:C32"/>
    <mergeCell ref="B33:C33"/>
    <mergeCell ref="B37:C37"/>
    <mergeCell ref="B36:C36"/>
    <mergeCell ref="B38:C38"/>
    <mergeCell ref="B49:C49"/>
    <mergeCell ref="B42:C42"/>
    <mergeCell ref="A1:D1"/>
    <mergeCell ref="A2:J2"/>
    <mergeCell ref="B4:C6"/>
    <mergeCell ref="D4:D6"/>
    <mergeCell ref="J4:J6"/>
    <mergeCell ref="B30:C30"/>
    <mergeCell ref="H5:H6"/>
    <mergeCell ref="B8:C8"/>
    <mergeCell ref="B25:C25"/>
    <mergeCell ref="A3:J3"/>
    <mergeCell ref="B27:C27"/>
    <mergeCell ref="B19:C19"/>
    <mergeCell ref="E5:E6"/>
    <mergeCell ref="G5:G6"/>
    <mergeCell ref="A7:A13"/>
    <mergeCell ref="B14:C14"/>
    <mergeCell ref="B11:C11"/>
    <mergeCell ref="E4:I4"/>
    <mergeCell ref="B41:C41"/>
    <mergeCell ref="B57:C57"/>
    <mergeCell ref="B46:C46"/>
    <mergeCell ref="B48:C48"/>
    <mergeCell ref="B39:C39"/>
    <mergeCell ref="B24:C24"/>
    <mergeCell ref="B55:C55"/>
    <mergeCell ref="B47:C47"/>
    <mergeCell ref="B34:C34"/>
    <mergeCell ref="B44:C44"/>
    <mergeCell ref="B86:C86"/>
    <mergeCell ref="B21:C21"/>
    <mergeCell ref="B16:C16"/>
    <mergeCell ref="B26:C26"/>
    <mergeCell ref="A4:A6"/>
    <mergeCell ref="B29:C29"/>
    <mergeCell ref="B43:C43"/>
    <mergeCell ref="B9:C9"/>
    <mergeCell ref="B10:C10"/>
    <mergeCell ref="B40:C40"/>
    <mergeCell ref="B35:C35"/>
    <mergeCell ref="A14:A25"/>
    <mergeCell ref="B22:C22"/>
    <mergeCell ref="A134:A145"/>
    <mergeCell ref="B142:C142"/>
    <mergeCell ref="B136:C136"/>
    <mergeCell ref="B93:C93"/>
    <mergeCell ref="B92:C92"/>
    <mergeCell ref="B104:C104"/>
    <mergeCell ref="A86:A97"/>
    <mergeCell ref="B152:C152"/>
    <mergeCell ref="B87:C87"/>
    <mergeCell ref="B88:C88"/>
    <mergeCell ref="B15:C15"/>
    <mergeCell ref="A26:A37"/>
    <mergeCell ref="B50:C50"/>
    <mergeCell ref="B51:C51"/>
    <mergeCell ref="B52:C52"/>
    <mergeCell ref="B23:C23"/>
    <mergeCell ref="A38:A49"/>
    <mergeCell ref="B89:C89"/>
    <mergeCell ref="A50:A61"/>
    <mergeCell ref="B18:C18"/>
    <mergeCell ref="A196:D196"/>
    <mergeCell ref="A197:F197"/>
    <mergeCell ref="B85:C85"/>
    <mergeCell ref="B134:C134"/>
    <mergeCell ref="B135:C135"/>
    <mergeCell ref="B91:C91"/>
    <mergeCell ref="A198:E198"/>
    <mergeCell ref="A195:E195"/>
    <mergeCell ref="B143:C143"/>
    <mergeCell ref="B144:C144"/>
    <mergeCell ref="B145:C145"/>
    <mergeCell ref="B82:C82"/>
    <mergeCell ref="B153:C153"/>
    <mergeCell ref="B154:C154"/>
    <mergeCell ref="B141:C141"/>
    <mergeCell ref="B84:C84"/>
    <mergeCell ref="A74:A85"/>
    <mergeCell ref="B74:C74"/>
    <mergeCell ref="B75:C75"/>
    <mergeCell ref="B76:C76"/>
    <mergeCell ref="B77:C77"/>
    <mergeCell ref="B78:C78"/>
    <mergeCell ref="B79:C79"/>
    <mergeCell ref="B151:C151"/>
    <mergeCell ref="B83:C83"/>
    <mergeCell ref="B155:C155"/>
    <mergeCell ref="B156:C156"/>
    <mergeCell ref="B157:C157"/>
    <mergeCell ref="B94:C94"/>
    <mergeCell ref="B150:C150"/>
    <mergeCell ref="B90:C90"/>
    <mergeCell ref="B95:C95"/>
    <mergeCell ref="B96:C96"/>
    <mergeCell ref="A146:A157"/>
    <mergeCell ref="B146:C146"/>
    <mergeCell ref="B147:C147"/>
    <mergeCell ref="B148:C148"/>
    <mergeCell ref="B149:C149"/>
    <mergeCell ref="A158:A169"/>
    <mergeCell ref="B158:C158"/>
    <mergeCell ref="B159:C159"/>
    <mergeCell ref="B160:C160"/>
    <mergeCell ref="B161:C161"/>
    <mergeCell ref="B168:C168"/>
    <mergeCell ref="B169:C169"/>
    <mergeCell ref="B162:C162"/>
    <mergeCell ref="B163:C163"/>
    <mergeCell ref="B164:C164"/>
    <mergeCell ref="B165:C165"/>
    <mergeCell ref="B166:C166"/>
    <mergeCell ref="B167:C167"/>
  </mergeCells>
  <hyperlinks>
    <hyperlink ref="A1" r:id="rId1" display="http://kayham.erciyes.edu.tr/"/>
  </hyperlinks>
  <printOptions/>
  <pageMargins left="0.75" right="0.2" top="0.62" bottom="0.38" header="0.5" footer="0.26"/>
  <pageSetup horizontalDpi="600" verticalDpi="600" orientation="landscape" paperSize="9" scale="68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5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9.140625" style="55" customWidth="1"/>
    <col min="2" max="2" width="7.00390625" style="55" customWidth="1"/>
    <col min="3" max="3" width="16.421875" style="59" customWidth="1"/>
    <col min="4" max="12" width="9.7109375" style="55" customWidth="1"/>
    <col min="13" max="13" width="10.00390625" style="55" customWidth="1"/>
    <col min="14" max="14" width="10.28125" style="55" customWidth="1"/>
    <col min="15" max="15" width="11.00390625" style="55" customWidth="1"/>
    <col min="16" max="16" width="12.7109375" style="55" customWidth="1"/>
    <col min="17" max="17" width="12.140625" style="55" customWidth="1"/>
    <col min="18" max="16384" width="9.140625" style="55" customWidth="1"/>
  </cols>
  <sheetData>
    <row r="1" spans="1:17" s="54" customFormat="1" ht="15" customHeight="1" thickBot="1">
      <c r="A1" s="1089" t="s">
        <v>3</v>
      </c>
      <c r="B1" s="1089"/>
      <c r="C1" s="1089"/>
      <c r="Q1" s="620" t="s">
        <v>4</v>
      </c>
    </row>
    <row r="2" spans="1:17" ht="21.75" customHeight="1" thickBot="1" thickTop="1">
      <c r="A2" s="1079" t="s">
        <v>151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1"/>
    </row>
    <row r="3" spans="1:17" ht="46.5" customHeight="1" thickBot="1">
      <c r="A3" s="1048" t="s">
        <v>359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50"/>
    </row>
    <row r="4" spans="1:17" s="56" customFormat="1" ht="28.5" customHeight="1" thickBot="1">
      <c r="A4" s="1053" t="s">
        <v>52</v>
      </c>
      <c r="B4" s="1073" t="s">
        <v>6</v>
      </c>
      <c r="C4" s="1074"/>
      <c r="D4" s="1086" t="s">
        <v>213</v>
      </c>
      <c r="E4" s="1087"/>
      <c r="F4" s="1087"/>
      <c r="G4" s="1087"/>
      <c r="H4" s="1087"/>
      <c r="I4" s="1087"/>
      <c r="J4" s="1087"/>
      <c r="K4" s="1087"/>
      <c r="L4" s="1087"/>
      <c r="M4" s="1087"/>
      <c r="N4" s="1087"/>
      <c r="O4" s="1088"/>
      <c r="P4" s="1085" t="s">
        <v>215</v>
      </c>
      <c r="Q4" s="1084" t="s">
        <v>214</v>
      </c>
    </row>
    <row r="5" spans="1:17" s="56" customFormat="1" ht="30" customHeight="1" thickBot="1">
      <c r="A5" s="1054"/>
      <c r="B5" s="942"/>
      <c r="C5" s="910"/>
      <c r="D5" s="1076" t="s">
        <v>209</v>
      </c>
      <c r="E5" s="1077"/>
      <c r="F5" s="1078"/>
      <c r="G5" s="1082" t="s">
        <v>210</v>
      </c>
      <c r="H5" s="1082"/>
      <c r="I5" s="1083"/>
      <c r="J5" s="1076" t="s">
        <v>211</v>
      </c>
      <c r="K5" s="1077"/>
      <c r="L5" s="1078"/>
      <c r="M5" s="962" t="s">
        <v>212</v>
      </c>
      <c r="N5" s="963"/>
      <c r="O5" s="964"/>
      <c r="P5" s="1085"/>
      <c r="Q5" s="1084"/>
    </row>
    <row r="6" spans="1:17" s="56" customFormat="1" ht="33" customHeight="1" thickBot="1">
      <c r="A6" s="1055"/>
      <c r="B6" s="943"/>
      <c r="C6" s="1075"/>
      <c r="D6" s="169" t="s">
        <v>206</v>
      </c>
      <c r="E6" s="61" t="s">
        <v>207</v>
      </c>
      <c r="F6" s="62" t="s">
        <v>208</v>
      </c>
      <c r="G6" s="170" t="s">
        <v>206</v>
      </c>
      <c r="H6" s="61" t="s">
        <v>207</v>
      </c>
      <c r="I6" s="171" t="s">
        <v>208</v>
      </c>
      <c r="J6" s="169" t="s">
        <v>206</v>
      </c>
      <c r="K6" s="61" t="s">
        <v>207</v>
      </c>
      <c r="L6" s="62" t="s">
        <v>208</v>
      </c>
      <c r="M6" s="169" t="s">
        <v>206</v>
      </c>
      <c r="N6" s="61" t="s">
        <v>207</v>
      </c>
      <c r="O6" s="62" t="s">
        <v>208</v>
      </c>
      <c r="P6" s="1085"/>
      <c r="Q6" s="1084"/>
    </row>
    <row r="7" spans="1:17" s="56" customFormat="1" ht="19.5" customHeight="1">
      <c r="A7" s="1053">
        <v>2008</v>
      </c>
      <c r="B7" s="1051" t="s">
        <v>29</v>
      </c>
      <c r="C7" s="1052"/>
      <c r="D7" s="173">
        <v>1134</v>
      </c>
      <c r="E7" s="174">
        <v>606</v>
      </c>
      <c r="F7" s="175">
        <f>+E7+D7</f>
        <v>1740</v>
      </c>
      <c r="G7" s="176">
        <v>2234</v>
      </c>
      <c r="H7" s="177">
        <v>1238</v>
      </c>
      <c r="I7" s="175">
        <f aca="true" t="shared" si="0" ref="I7:I22">+H7+G7</f>
        <v>3472</v>
      </c>
      <c r="J7" s="176">
        <v>3263</v>
      </c>
      <c r="K7" s="177">
        <v>7388</v>
      </c>
      <c r="L7" s="175">
        <f aca="true" t="shared" si="1" ref="L7:L22">+K7+J7</f>
        <v>10651</v>
      </c>
      <c r="M7" s="176">
        <v>57</v>
      </c>
      <c r="N7" s="177">
        <v>55</v>
      </c>
      <c r="O7" s="202">
        <f aca="true" t="shared" si="2" ref="O7:O20">+N7+M7</f>
        <v>112</v>
      </c>
      <c r="P7" s="180">
        <f aca="true" t="shared" si="3" ref="P7:P16">+O7+L7+I7+F7</f>
        <v>15975</v>
      </c>
      <c r="Q7" s="183">
        <v>92664</v>
      </c>
    </row>
    <row r="8" spans="1:17" s="56" customFormat="1" ht="19.5" customHeight="1">
      <c r="A8" s="1054"/>
      <c r="B8" s="984" t="s">
        <v>30</v>
      </c>
      <c r="C8" s="1043"/>
      <c r="D8" s="178">
        <v>1142</v>
      </c>
      <c r="E8" s="172">
        <v>617</v>
      </c>
      <c r="F8" s="179">
        <f aca="true" t="shared" si="4" ref="F8:F22">+E8+D8</f>
        <v>1759</v>
      </c>
      <c r="G8" s="178">
        <v>2242</v>
      </c>
      <c r="H8" s="172">
        <v>1246</v>
      </c>
      <c r="I8" s="179">
        <f t="shared" si="0"/>
        <v>3488</v>
      </c>
      <c r="J8" s="178">
        <v>3294</v>
      </c>
      <c r="K8" s="172">
        <v>7393</v>
      </c>
      <c r="L8" s="179">
        <f t="shared" si="1"/>
        <v>10687</v>
      </c>
      <c r="M8" s="178">
        <v>67</v>
      </c>
      <c r="N8" s="172">
        <v>62</v>
      </c>
      <c r="O8" s="201">
        <f t="shared" si="2"/>
        <v>129</v>
      </c>
      <c r="P8" s="181">
        <f t="shared" si="3"/>
        <v>16063</v>
      </c>
      <c r="Q8" s="184">
        <v>92769</v>
      </c>
    </row>
    <row r="9" spans="1:17" s="56" customFormat="1" ht="19.5" customHeight="1">
      <c r="A9" s="1054"/>
      <c r="B9" s="1012" t="s">
        <v>31</v>
      </c>
      <c r="C9" s="1013"/>
      <c r="D9" s="178">
        <v>1121</v>
      </c>
      <c r="E9" s="172">
        <v>611</v>
      </c>
      <c r="F9" s="179">
        <f t="shared" si="4"/>
        <v>1732</v>
      </c>
      <c r="G9" s="178">
        <v>2231</v>
      </c>
      <c r="H9" s="172">
        <v>1232</v>
      </c>
      <c r="I9" s="179">
        <f t="shared" si="0"/>
        <v>3463</v>
      </c>
      <c r="J9" s="178">
        <v>3243</v>
      </c>
      <c r="K9" s="172">
        <v>7081</v>
      </c>
      <c r="L9" s="179">
        <f t="shared" si="1"/>
        <v>10324</v>
      </c>
      <c r="M9" s="178">
        <v>70</v>
      </c>
      <c r="N9" s="172">
        <v>64</v>
      </c>
      <c r="O9" s="201">
        <f t="shared" si="2"/>
        <v>134</v>
      </c>
      <c r="P9" s="181">
        <f t="shared" si="3"/>
        <v>15653</v>
      </c>
      <c r="Q9" s="184">
        <v>93276</v>
      </c>
    </row>
    <row r="10" spans="1:17" s="56" customFormat="1" ht="19.5" customHeight="1">
      <c r="A10" s="1054"/>
      <c r="B10" s="984" t="s">
        <v>32</v>
      </c>
      <c r="C10" s="1043"/>
      <c r="D10" s="178">
        <v>1129</v>
      </c>
      <c r="E10" s="172">
        <v>616</v>
      </c>
      <c r="F10" s="179">
        <f t="shared" si="4"/>
        <v>1745</v>
      </c>
      <c r="G10" s="178">
        <v>2235</v>
      </c>
      <c r="H10" s="172">
        <v>1233</v>
      </c>
      <c r="I10" s="179">
        <f t="shared" si="0"/>
        <v>3468</v>
      </c>
      <c r="J10" s="178">
        <v>3254</v>
      </c>
      <c r="K10" s="172">
        <v>7085</v>
      </c>
      <c r="L10" s="179">
        <f t="shared" si="1"/>
        <v>10339</v>
      </c>
      <c r="M10" s="178">
        <v>72</v>
      </c>
      <c r="N10" s="172">
        <v>66</v>
      </c>
      <c r="O10" s="201">
        <f t="shared" si="2"/>
        <v>138</v>
      </c>
      <c r="P10" s="181">
        <f t="shared" si="3"/>
        <v>15690</v>
      </c>
      <c r="Q10" s="184">
        <v>92905</v>
      </c>
    </row>
    <row r="11" spans="1:17" s="56" customFormat="1" ht="19.5" customHeight="1">
      <c r="A11" s="1054"/>
      <c r="B11" s="1012" t="s">
        <v>43</v>
      </c>
      <c r="C11" s="1013"/>
      <c r="D11" s="178">
        <v>1158</v>
      </c>
      <c r="E11" s="172">
        <v>632</v>
      </c>
      <c r="F11" s="179">
        <f t="shared" si="4"/>
        <v>1790</v>
      </c>
      <c r="G11" s="178">
        <v>2248</v>
      </c>
      <c r="H11" s="172">
        <v>1248</v>
      </c>
      <c r="I11" s="179">
        <f t="shared" si="0"/>
        <v>3496</v>
      </c>
      <c r="J11" s="178">
        <v>3339</v>
      </c>
      <c r="K11" s="172">
        <v>7267</v>
      </c>
      <c r="L11" s="179">
        <f t="shared" si="1"/>
        <v>10606</v>
      </c>
      <c r="M11" s="178">
        <v>98</v>
      </c>
      <c r="N11" s="172">
        <v>80</v>
      </c>
      <c r="O11" s="201">
        <f t="shared" si="2"/>
        <v>178</v>
      </c>
      <c r="P11" s="181">
        <f t="shared" si="3"/>
        <v>16070</v>
      </c>
      <c r="Q11" s="184">
        <v>91788</v>
      </c>
    </row>
    <row r="12" spans="1:17" s="56" customFormat="1" ht="19.5" customHeight="1">
      <c r="A12" s="1054"/>
      <c r="B12" s="984" t="s">
        <v>49</v>
      </c>
      <c r="C12" s="1043"/>
      <c r="D12" s="178">
        <v>1194</v>
      </c>
      <c r="E12" s="172">
        <v>649</v>
      </c>
      <c r="F12" s="179">
        <f t="shared" si="4"/>
        <v>1843</v>
      </c>
      <c r="G12" s="178">
        <v>2287</v>
      </c>
      <c r="H12" s="172">
        <v>1276</v>
      </c>
      <c r="I12" s="179">
        <f t="shared" si="0"/>
        <v>3563</v>
      </c>
      <c r="J12" s="178">
        <v>3318</v>
      </c>
      <c r="K12" s="172">
        <v>7276</v>
      </c>
      <c r="L12" s="179">
        <f t="shared" si="1"/>
        <v>10594</v>
      </c>
      <c r="M12" s="178">
        <v>102</v>
      </c>
      <c r="N12" s="172">
        <v>94</v>
      </c>
      <c r="O12" s="201">
        <f t="shared" si="2"/>
        <v>196</v>
      </c>
      <c r="P12" s="181">
        <f t="shared" si="3"/>
        <v>16196</v>
      </c>
      <c r="Q12" s="184">
        <v>91955</v>
      </c>
    </row>
    <row r="13" spans="1:17" s="56" customFormat="1" ht="19.5" customHeight="1" thickBot="1">
      <c r="A13" s="1054"/>
      <c r="B13" s="1065" t="s">
        <v>201</v>
      </c>
      <c r="C13" s="1066"/>
      <c r="D13" s="203">
        <v>1229</v>
      </c>
      <c r="E13" s="204">
        <v>668</v>
      </c>
      <c r="F13" s="205">
        <f t="shared" si="4"/>
        <v>1897</v>
      </c>
      <c r="G13" s="203">
        <v>2324</v>
      </c>
      <c r="H13" s="204">
        <v>1286</v>
      </c>
      <c r="I13" s="205">
        <f t="shared" si="0"/>
        <v>3610</v>
      </c>
      <c r="J13" s="203">
        <v>3363</v>
      </c>
      <c r="K13" s="204">
        <v>7348</v>
      </c>
      <c r="L13" s="205">
        <f t="shared" si="1"/>
        <v>10711</v>
      </c>
      <c r="M13" s="203">
        <v>134</v>
      </c>
      <c r="N13" s="204">
        <v>113</v>
      </c>
      <c r="O13" s="206">
        <f t="shared" si="2"/>
        <v>247</v>
      </c>
      <c r="P13" s="241">
        <f t="shared" si="3"/>
        <v>16465</v>
      </c>
      <c r="Q13" s="242">
        <v>91785</v>
      </c>
    </row>
    <row r="14" spans="1:17" s="56" customFormat="1" ht="19.5" customHeight="1">
      <c r="A14" s="1058">
        <v>2009</v>
      </c>
      <c r="B14" s="1051" t="s">
        <v>165</v>
      </c>
      <c r="C14" s="1052"/>
      <c r="D14" s="138">
        <v>1252</v>
      </c>
      <c r="E14" s="243">
        <v>688</v>
      </c>
      <c r="F14" s="175">
        <f t="shared" si="4"/>
        <v>1940</v>
      </c>
      <c r="G14" s="138">
        <v>2332</v>
      </c>
      <c r="H14" s="243">
        <v>1290</v>
      </c>
      <c r="I14" s="175">
        <f t="shared" si="0"/>
        <v>3622</v>
      </c>
      <c r="J14" s="138">
        <v>3363</v>
      </c>
      <c r="K14" s="243">
        <v>7382</v>
      </c>
      <c r="L14" s="175">
        <f t="shared" si="1"/>
        <v>10745</v>
      </c>
      <c r="M14" s="138">
        <v>140</v>
      </c>
      <c r="N14" s="243">
        <v>124</v>
      </c>
      <c r="O14" s="175">
        <f t="shared" si="2"/>
        <v>264</v>
      </c>
      <c r="P14" s="180">
        <f t="shared" si="3"/>
        <v>16571</v>
      </c>
      <c r="Q14" s="183">
        <v>91785</v>
      </c>
    </row>
    <row r="15" spans="1:17" s="56" customFormat="1" ht="19.5" customHeight="1">
      <c r="A15" s="1059"/>
      <c r="B15" s="1012" t="s">
        <v>166</v>
      </c>
      <c r="C15" s="1013"/>
      <c r="D15" s="119">
        <v>1266</v>
      </c>
      <c r="E15" s="259">
        <v>691</v>
      </c>
      <c r="F15" s="179">
        <f t="shared" si="4"/>
        <v>1957</v>
      </c>
      <c r="G15" s="119">
        <v>2322</v>
      </c>
      <c r="H15" s="259">
        <v>1286</v>
      </c>
      <c r="I15" s="179">
        <f t="shared" si="0"/>
        <v>3608</v>
      </c>
      <c r="J15" s="119">
        <v>3328</v>
      </c>
      <c r="K15" s="259">
        <v>7289</v>
      </c>
      <c r="L15" s="179">
        <f t="shared" si="1"/>
        <v>10617</v>
      </c>
      <c r="M15" s="119">
        <v>141</v>
      </c>
      <c r="N15" s="259">
        <v>127</v>
      </c>
      <c r="O15" s="179">
        <f t="shared" si="2"/>
        <v>268</v>
      </c>
      <c r="P15" s="181">
        <f t="shared" si="3"/>
        <v>16450</v>
      </c>
      <c r="Q15" s="184">
        <v>92115</v>
      </c>
    </row>
    <row r="16" spans="1:17" s="56" customFormat="1" ht="19.5" customHeight="1">
      <c r="A16" s="1059"/>
      <c r="B16" s="1012" t="s">
        <v>167</v>
      </c>
      <c r="C16" s="1013"/>
      <c r="D16" s="263">
        <v>1292</v>
      </c>
      <c r="E16" s="261">
        <v>713</v>
      </c>
      <c r="F16" s="179">
        <f t="shared" si="4"/>
        <v>2005</v>
      </c>
      <c r="G16" s="264">
        <v>2369</v>
      </c>
      <c r="H16" s="262">
        <v>1310</v>
      </c>
      <c r="I16" s="179">
        <f t="shared" si="0"/>
        <v>3679</v>
      </c>
      <c r="J16" s="264">
        <v>3347</v>
      </c>
      <c r="K16" s="262">
        <v>7316</v>
      </c>
      <c r="L16" s="179">
        <f t="shared" si="1"/>
        <v>10663</v>
      </c>
      <c r="M16" s="264">
        <v>155</v>
      </c>
      <c r="N16" s="262">
        <v>141</v>
      </c>
      <c r="O16" s="179">
        <f t="shared" si="2"/>
        <v>296</v>
      </c>
      <c r="P16" s="181">
        <f t="shared" si="3"/>
        <v>16643</v>
      </c>
      <c r="Q16" s="184">
        <v>91891</v>
      </c>
    </row>
    <row r="17" spans="1:17" s="56" customFormat="1" ht="19.5" customHeight="1">
      <c r="A17" s="1059"/>
      <c r="B17" s="1012" t="s">
        <v>168</v>
      </c>
      <c r="C17" s="1013"/>
      <c r="D17" s="263">
        <v>1325</v>
      </c>
      <c r="E17" s="261">
        <v>726</v>
      </c>
      <c r="F17" s="179">
        <f t="shared" si="4"/>
        <v>2051</v>
      </c>
      <c r="G17" s="263">
        <v>2402</v>
      </c>
      <c r="H17" s="261">
        <v>1327</v>
      </c>
      <c r="I17" s="179">
        <f t="shared" si="0"/>
        <v>3729</v>
      </c>
      <c r="J17" s="263">
        <v>3377</v>
      </c>
      <c r="K17" s="261">
        <v>7353</v>
      </c>
      <c r="L17" s="179">
        <f t="shared" si="1"/>
        <v>10730</v>
      </c>
      <c r="M17" s="263">
        <v>187</v>
      </c>
      <c r="N17" s="261">
        <v>158</v>
      </c>
      <c r="O17" s="179">
        <f t="shared" si="2"/>
        <v>345</v>
      </c>
      <c r="P17" s="181">
        <f aca="true" t="shared" si="5" ref="P17:P28">+O17+L17+I17+F17</f>
        <v>16855</v>
      </c>
      <c r="Q17" s="184">
        <v>94832</v>
      </c>
    </row>
    <row r="18" spans="1:17" s="56" customFormat="1" ht="19.5" customHeight="1">
      <c r="A18" s="1059"/>
      <c r="B18" s="1012" t="s">
        <v>27</v>
      </c>
      <c r="C18" s="1013"/>
      <c r="D18" s="263">
        <v>1315</v>
      </c>
      <c r="E18" s="261">
        <v>726</v>
      </c>
      <c r="F18" s="179">
        <f t="shared" si="4"/>
        <v>2041</v>
      </c>
      <c r="G18" s="263">
        <v>2403</v>
      </c>
      <c r="H18" s="261">
        <v>1327</v>
      </c>
      <c r="I18" s="179">
        <f t="shared" si="0"/>
        <v>3730</v>
      </c>
      <c r="J18" s="263">
        <v>3280</v>
      </c>
      <c r="K18" s="261">
        <v>7176</v>
      </c>
      <c r="L18" s="179">
        <f t="shared" si="1"/>
        <v>10456</v>
      </c>
      <c r="M18" s="263">
        <v>189</v>
      </c>
      <c r="N18" s="261">
        <v>161</v>
      </c>
      <c r="O18" s="179">
        <f t="shared" si="2"/>
        <v>350</v>
      </c>
      <c r="P18" s="181">
        <f t="shared" si="5"/>
        <v>16577</v>
      </c>
      <c r="Q18" s="184">
        <v>93422</v>
      </c>
    </row>
    <row r="19" spans="1:17" s="56" customFormat="1" ht="19.5" customHeight="1">
      <c r="A19" s="1059"/>
      <c r="B19" s="1012" t="s">
        <v>29</v>
      </c>
      <c r="C19" s="1013"/>
      <c r="D19" s="263">
        <v>1341</v>
      </c>
      <c r="E19" s="261">
        <v>747</v>
      </c>
      <c r="F19" s="179">
        <f t="shared" si="4"/>
        <v>2088</v>
      </c>
      <c r="G19" s="264">
        <v>2428</v>
      </c>
      <c r="H19" s="262">
        <v>1345</v>
      </c>
      <c r="I19" s="179">
        <f t="shared" si="0"/>
        <v>3773</v>
      </c>
      <c r="J19" s="264">
        <v>3300</v>
      </c>
      <c r="K19" s="262">
        <v>7242</v>
      </c>
      <c r="L19" s="179">
        <f t="shared" si="1"/>
        <v>10542</v>
      </c>
      <c r="M19" s="264">
        <v>220</v>
      </c>
      <c r="N19" s="262">
        <v>175</v>
      </c>
      <c r="O19" s="179">
        <f t="shared" si="2"/>
        <v>395</v>
      </c>
      <c r="P19" s="181">
        <f t="shared" si="5"/>
        <v>16798</v>
      </c>
      <c r="Q19" s="184">
        <v>94042</v>
      </c>
    </row>
    <row r="20" spans="1:17" s="56" customFormat="1" ht="19.5" customHeight="1">
      <c r="A20" s="1059"/>
      <c r="B20" s="1012" t="s">
        <v>30</v>
      </c>
      <c r="C20" s="1013"/>
      <c r="D20" s="263">
        <v>1344</v>
      </c>
      <c r="E20" s="261">
        <v>753</v>
      </c>
      <c r="F20" s="179">
        <f t="shared" si="4"/>
        <v>2097</v>
      </c>
      <c r="G20" s="264">
        <v>2441</v>
      </c>
      <c r="H20" s="262">
        <v>1353</v>
      </c>
      <c r="I20" s="179">
        <f t="shared" si="0"/>
        <v>3794</v>
      </c>
      <c r="J20" s="264">
        <v>3310</v>
      </c>
      <c r="K20" s="262">
        <v>7261</v>
      </c>
      <c r="L20" s="179">
        <f t="shared" si="1"/>
        <v>10571</v>
      </c>
      <c r="M20" s="264">
        <v>232</v>
      </c>
      <c r="N20" s="262">
        <v>190</v>
      </c>
      <c r="O20" s="179">
        <f t="shared" si="2"/>
        <v>422</v>
      </c>
      <c r="P20" s="181">
        <f t="shared" si="5"/>
        <v>16884</v>
      </c>
      <c r="Q20" s="184">
        <v>93847</v>
      </c>
    </row>
    <row r="21" spans="1:17" s="56" customFormat="1" ht="19.5" customHeight="1">
      <c r="A21" s="1059"/>
      <c r="B21" s="1012" t="s">
        <v>31</v>
      </c>
      <c r="C21" s="1013"/>
      <c r="D21" s="296">
        <v>1329</v>
      </c>
      <c r="E21" s="295">
        <v>759</v>
      </c>
      <c r="F21" s="179">
        <f t="shared" si="4"/>
        <v>2088</v>
      </c>
      <c r="G21" s="296">
        <v>2370</v>
      </c>
      <c r="H21" s="295">
        <v>1356</v>
      </c>
      <c r="I21" s="179">
        <f t="shared" si="0"/>
        <v>3726</v>
      </c>
      <c r="J21" s="296">
        <v>3291</v>
      </c>
      <c r="K21" s="295">
        <v>7233</v>
      </c>
      <c r="L21" s="179">
        <f t="shared" si="1"/>
        <v>10524</v>
      </c>
      <c r="M21" s="296">
        <v>229</v>
      </c>
      <c r="N21" s="295">
        <v>193</v>
      </c>
      <c r="O21" s="179">
        <f>+N21+M21</f>
        <v>422</v>
      </c>
      <c r="P21" s="181">
        <f t="shared" si="5"/>
        <v>16760</v>
      </c>
      <c r="Q21" s="184">
        <v>94487</v>
      </c>
    </row>
    <row r="22" spans="1:17" s="56" customFormat="1" ht="19.5" customHeight="1">
      <c r="A22" s="1059"/>
      <c r="B22" s="1012" t="s">
        <v>32</v>
      </c>
      <c r="C22" s="1013"/>
      <c r="D22" s="263">
        <v>1348</v>
      </c>
      <c r="E22" s="261">
        <v>771</v>
      </c>
      <c r="F22" s="179">
        <f t="shared" si="4"/>
        <v>2119</v>
      </c>
      <c r="G22" s="264">
        <v>2391</v>
      </c>
      <c r="H22" s="262">
        <v>1373</v>
      </c>
      <c r="I22" s="179">
        <f t="shared" si="0"/>
        <v>3764</v>
      </c>
      <c r="J22" s="264">
        <v>3319</v>
      </c>
      <c r="K22" s="262">
        <v>7277</v>
      </c>
      <c r="L22" s="179">
        <f t="shared" si="1"/>
        <v>10596</v>
      </c>
      <c r="M22" s="264">
        <v>239</v>
      </c>
      <c r="N22" s="262">
        <v>198</v>
      </c>
      <c r="O22" s="179">
        <f>+N22+M22</f>
        <v>437</v>
      </c>
      <c r="P22" s="181">
        <f t="shared" si="5"/>
        <v>16916</v>
      </c>
      <c r="Q22" s="184">
        <v>94564</v>
      </c>
    </row>
    <row r="23" spans="1:17" s="56" customFormat="1" ht="19.5" customHeight="1">
      <c r="A23" s="1059"/>
      <c r="B23" s="1012" t="s">
        <v>43</v>
      </c>
      <c r="C23" s="1013"/>
      <c r="D23" s="263">
        <v>1365</v>
      </c>
      <c r="E23" s="261">
        <v>780</v>
      </c>
      <c r="F23" s="323">
        <f>+D23+E23</f>
        <v>2145</v>
      </c>
      <c r="G23" s="264">
        <v>2405</v>
      </c>
      <c r="H23" s="262">
        <v>1389</v>
      </c>
      <c r="I23" s="323">
        <f>+G23+H23</f>
        <v>3794</v>
      </c>
      <c r="J23" s="264">
        <v>3342</v>
      </c>
      <c r="K23" s="262">
        <v>7296</v>
      </c>
      <c r="L23" s="323">
        <f>+J23+K23</f>
        <v>10638</v>
      </c>
      <c r="M23" s="264">
        <v>250</v>
      </c>
      <c r="N23" s="262">
        <v>209</v>
      </c>
      <c r="O23" s="323">
        <f>+M23+N23</f>
        <v>459</v>
      </c>
      <c r="P23" s="181">
        <f t="shared" si="5"/>
        <v>17036</v>
      </c>
      <c r="Q23" s="184">
        <v>96970</v>
      </c>
    </row>
    <row r="24" spans="1:17" s="56" customFormat="1" ht="19.5" customHeight="1">
      <c r="A24" s="1059"/>
      <c r="B24" s="1012" t="s">
        <v>49</v>
      </c>
      <c r="C24" s="1013"/>
      <c r="D24" s="377">
        <v>1367</v>
      </c>
      <c r="E24" s="375">
        <v>787</v>
      </c>
      <c r="F24" s="179">
        <f>+D24+E24</f>
        <v>2154</v>
      </c>
      <c r="G24" s="378">
        <v>2414</v>
      </c>
      <c r="H24" s="376">
        <v>1395</v>
      </c>
      <c r="I24" s="179">
        <f>+G24+H24</f>
        <v>3809</v>
      </c>
      <c r="J24" s="378">
        <v>3348</v>
      </c>
      <c r="K24" s="376">
        <v>7317</v>
      </c>
      <c r="L24" s="179">
        <f>+J24+K24</f>
        <v>10665</v>
      </c>
      <c r="M24" s="378">
        <v>256</v>
      </c>
      <c r="N24" s="376">
        <v>211</v>
      </c>
      <c r="O24" s="179">
        <f>+M24+N24</f>
        <v>467</v>
      </c>
      <c r="P24" s="181">
        <f t="shared" si="5"/>
        <v>17095</v>
      </c>
      <c r="Q24" s="184">
        <v>95319</v>
      </c>
    </row>
    <row r="25" spans="1:17" s="56" customFormat="1" ht="19.5" customHeight="1" thickBot="1">
      <c r="A25" s="1070"/>
      <c r="B25" s="1065" t="s">
        <v>201</v>
      </c>
      <c r="C25" s="1066"/>
      <c r="D25" s="427">
        <v>1374</v>
      </c>
      <c r="E25" s="428">
        <v>784</v>
      </c>
      <c r="F25" s="429">
        <f>+E25+D25</f>
        <v>2158</v>
      </c>
      <c r="G25" s="430">
        <v>2427</v>
      </c>
      <c r="H25" s="431">
        <v>1401</v>
      </c>
      <c r="I25" s="432">
        <f>+H25+G25</f>
        <v>3828</v>
      </c>
      <c r="J25" s="430">
        <v>3270</v>
      </c>
      <c r="K25" s="431">
        <v>7200</v>
      </c>
      <c r="L25" s="432">
        <f>+K25+J25</f>
        <v>10470</v>
      </c>
      <c r="M25" s="430">
        <v>264</v>
      </c>
      <c r="N25" s="431">
        <v>220</v>
      </c>
      <c r="O25" s="432">
        <f>+N25+M25</f>
        <v>484</v>
      </c>
      <c r="P25" s="241">
        <f t="shared" si="5"/>
        <v>16940</v>
      </c>
      <c r="Q25" s="449">
        <v>96577</v>
      </c>
    </row>
    <row r="26" spans="1:17" s="56" customFormat="1" ht="19.5" customHeight="1">
      <c r="A26" s="956">
        <v>2010</v>
      </c>
      <c r="B26" s="1051" t="s">
        <v>165</v>
      </c>
      <c r="C26" s="1052"/>
      <c r="D26" s="433">
        <v>1393</v>
      </c>
      <c r="E26" s="379">
        <v>803</v>
      </c>
      <c r="F26" s="380">
        <f>+E26+D26</f>
        <v>2196</v>
      </c>
      <c r="G26" s="381">
        <v>2444</v>
      </c>
      <c r="H26" s="382">
        <v>1418</v>
      </c>
      <c r="I26" s="380">
        <f>+H26+G26</f>
        <v>3862</v>
      </c>
      <c r="J26" s="381">
        <v>3301</v>
      </c>
      <c r="K26" s="382">
        <v>7248</v>
      </c>
      <c r="L26" s="380">
        <f>+K26+J26</f>
        <v>10549</v>
      </c>
      <c r="M26" s="381">
        <v>272</v>
      </c>
      <c r="N26" s="382">
        <v>227</v>
      </c>
      <c r="O26" s="380">
        <f>+N26+M26</f>
        <v>499</v>
      </c>
      <c r="P26" s="180">
        <f t="shared" si="5"/>
        <v>17106</v>
      </c>
      <c r="Q26" s="454">
        <v>93346</v>
      </c>
    </row>
    <row r="27" spans="1:17" s="56" customFormat="1" ht="19.5" customHeight="1">
      <c r="A27" s="957"/>
      <c r="B27" s="1012" t="s">
        <v>166</v>
      </c>
      <c r="C27" s="1013"/>
      <c r="D27" s="263">
        <v>1380</v>
      </c>
      <c r="E27" s="261">
        <v>807</v>
      </c>
      <c r="F27" s="323">
        <v>2187</v>
      </c>
      <c r="G27" s="264">
        <v>2414</v>
      </c>
      <c r="H27" s="262">
        <v>1412</v>
      </c>
      <c r="I27" s="323">
        <v>3826</v>
      </c>
      <c r="J27" s="264">
        <v>3202</v>
      </c>
      <c r="K27" s="262">
        <v>7110</v>
      </c>
      <c r="L27" s="323">
        <v>10312</v>
      </c>
      <c r="M27" s="264">
        <v>258</v>
      </c>
      <c r="N27" s="262">
        <v>212</v>
      </c>
      <c r="O27" s="323">
        <v>470</v>
      </c>
      <c r="P27" s="181">
        <f t="shared" si="5"/>
        <v>16795</v>
      </c>
      <c r="Q27" s="455">
        <v>92890</v>
      </c>
    </row>
    <row r="28" spans="1:17" s="56" customFormat="1" ht="19.5" customHeight="1">
      <c r="A28" s="957"/>
      <c r="B28" s="1012" t="s">
        <v>167</v>
      </c>
      <c r="C28" s="1013"/>
      <c r="D28" s="264">
        <v>1394</v>
      </c>
      <c r="E28" s="262">
        <v>815</v>
      </c>
      <c r="F28" s="323">
        <v>2209</v>
      </c>
      <c r="G28" s="264">
        <v>2424</v>
      </c>
      <c r="H28" s="262">
        <v>1428</v>
      </c>
      <c r="I28" s="323">
        <v>3852</v>
      </c>
      <c r="J28" s="264">
        <v>3184</v>
      </c>
      <c r="K28" s="262">
        <v>7073</v>
      </c>
      <c r="L28" s="323">
        <v>10257</v>
      </c>
      <c r="M28" s="264">
        <v>263</v>
      </c>
      <c r="N28" s="262">
        <v>225</v>
      </c>
      <c r="O28" s="323">
        <v>488</v>
      </c>
      <c r="P28" s="181">
        <f t="shared" si="5"/>
        <v>16806</v>
      </c>
      <c r="Q28" s="455">
        <v>91269</v>
      </c>
    </row>
    <row r="29" spans="1:17" s="56" customFormat="1" ht="19.5" customHeight="1">
      <c r="A29" s="957"/>
      <c r="B29" s="1012" t="s">
        <v>168</v>
      </c>
      <c r="C29" s="1013"/>
      <c r="D29" s="263">
        <v>1400</v>
      </c>
      <c r="E29" s="261">
        <v>826</v>
      </c>
      <c r="F29" s="323">
        <v>2226</v>
      </c>
      <c r="G29" s="264">
        <v>2429</v>
      </c>
      <c r="H29" s="262">
        <v>1432</v>
      </c>
      <c r="I29" s="323">
        <v>3861</v>
      </c>
      <c r="J29" s="264">
        <v>3198</v>
      </c>
      <c r="K29" s="262">
        <v>7087</v>
      </c>
      <c r="L29" s="323">
        <v>10285</v>
      </c>
      <c r="M29" s="264">
        <v>266</v>
      </c>
      <c r="N29" s="262">
        <v>233</v>
      </c>
      <c r="O29" s="323">
        <v>499</v>
      </c>
      <c r="P29" s="181">
        <v>16871</v>
      </c>
      <c r="Q29" s="455">
        <v>90346</v>
      </c>
    </row>
    <row r="30" spans="1:17" s="56" customFormat="1" ht="19.5" customHeight="1">
      <c r="A30" s="957"/>
      <c r="B30" s="1012" t="s">
        <v>27</v>
      </c>
      <c r="C30" s="1013"/>
      <c r="D30" s="263">
        <v>1410</v>
      </c>
      <c r="E30" s="261">
        <v>830</v>
      </c>
      <c r="F30" s="323">
        <v>2240</v>
      </c>
      <c r="G30" s="264">
        <v>2422</v>
      </c>
      <c r="H30" s="262">
        <v>1434</v>
      </c>
      <c r="I30" s="323">
        <v>3856</v>
      </c>
      <c r="J30" s="264">
        <v>3180</v>
      </c>
      <c r="K30" s="262">
        <v>7050</v>
      </c>
      <c r="L30" s="323">
        <v>10230</v>
      </c>
      <c r="M30" s="264">
        <v>264</v>
      </c>
      <c r="N30" s="262">
        <v>233</v>
      </c>
      <c r="O30" s="323">
        <v>497</v>
      </c>
      <c r="P30" s="181">
        <v>16823</v>
      </c>
      <c r="Q30" s="456">
        <v>89365</v>
      </c>
    </row>
    <row r="31" spans="1:17" s="56" customFormat="1" ht="19.5" customHeight="1">
      <c r="A31" s="957"/>
      <c r="B31" s="1012" t="s">
        <v>29</v>
      </c>
      <c r="C31" s="1013"/>
      <c r="D31" s="263">
        <v>1432</v>
      </c>
      <c r="E31" s="261">
        <v>841</v>
      </c>
      <c r="F31" s="323">
        <v>2273</v>
      </c>
      <c r="G31" s="264">
        <v>2415</v>
      </c>
      <c r="H31" s="262">
        <v>1437</v>
      </c>
      <c r="I31" s="323">
        <v>3852</v>
      </c>
      <c r="J31" s="264">
        <v>3209</v>
      </c>
      <c r="K31" s="262">
        <v>7095</v>
      </c>
      <c r="L31" s="323">
        <v>10304</v>
      </c>
      <c r="M31" s="264">
        <v>261</v>
      </c>
      <c r="N31" s="262">
        <v>233</v>
      </c>
      <c r="O31" s="323">
        <v>494</v>
      </c>
      <c r="P31" s="181">
        <v>16923</v>
      </c>
      <c r="Q31" s="456">
        <v>89448</v>
      </c>
    </row>
    <row r="32" spans="1:17" s="56" customFormat="1" ht="19.5" customHeight="1">
      <c r="A32" s="957"/>
      <c r="B32" s="1012" t="s">
        <v>30</v>
      </c>
      <c r="C32" s="1013"/>
      <c r="D32" s="263">
        <v>1447</v>
      </c>
      <c r="E32" s="261">
        <v>849</v>
      </c>
      <c r="F32" s="323">
        <v>2296</v>
      </c>
      <c r="G32" s="264">
        <v>2417</v>
      </c>
      <c r="H32" s="262">
        <v>1449</v>
      </c>
      <c r="I32" s="323">
        <v>3866</v>
      </c>
      <c r="J32" s="264">
        <v>3222</v>
      </c>
      <c r="K32" s="262">
        <v>7103</v>
      </c>
      <c r="L32" s="323">
        <v>10325</v>
      </c>
      <c r="M32" s="264">
        <v>259</v>
      </c>
      <c r="N32" s="262">
        <v>235</v>
      </c>
      <c r="O32" s="323">
        <v>494</v>
      </c>
      <c r="P32" s="181">
        <v>16981</v>
      </c>
      <c r="Q32" s="456">
        <v>88764</v>
      </c>
    </row>
    <row r="33" spans="1:17" s="56" customFormat="1" ht="19.5" customHeight="1">
      <c r="A33" s="957"/>
      <c r="B33" s="1012" t="s">
        <v>31</v>
      </c>
      <c r="C33" s="1013"/>
      <c r="D33" s="263">
        <v>1445</v>
      </c>
      <c r="E33" s="261">
        <v>851</v>
      </c>
      <c r="F33" s="323">
        <v>2296</v>
      </c>
      <c r="G33" s="264">
        <v>2419</v>
      </c>
      <c r="H33" s="262">
        <v>1445</v>
      </c>
      <c r="I33" s="323">
        <v>3864</v>
      </c>
      <c r="J33" s="264">
        <v>3159</v>
      </c>
      <c r="K33" s="262">
        <v>6983</v>
      </c>
      <c r="L33" s="323">
        <v>10142</v>
      </c>
      <c r="M33" s="264">
        <v>249</v>
      </c>
      <c r="N33" s="262">
        <v>238</v>
      </c>
      <c r="O33" s="323">
        <v>487</v>
      </c>
      <c r="P33" s="181">
        <v>16789</v>
      </c>
      <c r="Q33" s="456">
        <v>89316</v>
      </c>
    </row>
    <row r="34" spans="1:17" s="56" customFormat="1" ht="19.5" customHeight="1">
      <c r="A34" s="957"/>
      <c r="B34" s="1012" t="s">
        <v>32</v>
      </c>
      <c r="C34" s="1013"/>
      <c r="D34" s="263">
        <v>1458</v>
      </c>
      <c r="E34" s="261">
        <v>870</v>
      </c>
      <c r="F34" s="323">
        <v>2328</v>
      </c>
      <c r="G34" s="264">
        <v>2437</v>
      </c>
      <c r="H34" s="262">
        <v>1464</v>
      </c>
      <c r="I34" s="323">
        <v>3901</v>
      </c>
      <c r="J34" s="264">
        <v>3173</v>
      </c>
      <c r="K34" s="262">
        <v>7006</v>
      </c>
      <c r="L34" s="323">
        <v>10179</v>
      </c>
      <c r="M34" s="264">
        <v>260</v>
      </c>
      <c r="N34" s="262">
        <v>245</v>
      </c>
      <c r="O34" s="323">
        <v>505</v>
      </c>
      <c r="P34" s="181">
        <v>16913</v>
      </c>
      <c r="Q34" s="456">
        <v>89403</v>
      </c>
    </row>
    <row r="35" spans="1:17" s="56" customFormat="1" ht="19.5" customHeight="1">
      <c r="A35" s="957"/>
      <c r="B35" s="1012" t="s">
        <v>43</v>
      </c>
      <c r="C35" s="1013"/>
      <c r="D35" s="263">
        <v>1473</v>
      </c>
      <c r="E35" s="261">
        <v>887</v>
      </c>
      <c r="F35" s="323">
        <v>2360</v>
      </c>
      <c r="G35" s="263">
        <v>2462</v>
      </c>
      <c r="H35" s="261">
        <v>1480</v>
      </c>
      <c r="I35" s="323">
        <v>3942</v>
      </c>
      <c r="J35" s="263">
        <v>3199</v>
      </c>
      <c r="K35" s="261">
        <v>7039</v>
      </c>
      <c r="L35" s="323">
        <v>10238</v>
      </c>
      <c r="M35" s="263">
        <v>277</v>
      </c>
      <c r="N35" s="261">
        <v>250</v>
      </c>
      <c r="O35" s="323">
        <v>527</v>
      </c>
      <c r="P35" s="181">
        <v>17067</v>
      </c>
      <c r="Q35" s="456">
        <v>88165</v>
      </c>
    </row>
    <row r="36" spans="1:17" s="56" customFormat="1" ht="19.5" customHeight="1">
      <c r="A36" s="957"/>
      <c r="B36" s="1012" t="s">
        <v>49</v>
      </c>
      <c r="C36" s="1013"/>
      <c r="D36" s="263">
        <v>1470</v>
      </c>
      <c r="E36" s="261">
        <v>901</v>
      </c>
      <c r="F36" s="323">
        <v>2371</v>
      </c>
      <c r="G36" s="264">
        <v>2467</v>
      </c>
      <c r="H36" s="262">
        <v>1490</v>
      </c>
      <c r="I36" s="323">
        <v>3957</v>
      </c>
      <c r="J36" s="264">
        <v>3157</v>
      </c>
      <c r="K36" s="262">
        <v>6970</v>
      </c>
      <c r="L36" s="323">
        <v>10127</v>
      </c>
      <c r="M36" s="264">
        <v>278</v>
      </c>
      <c r="N36" s="262">
        <v>251</v>
      </c>
      <c r="O36" s="323">
        <v>529</v>
      </c>
      <c r="P36" s="181">
        <v>16984</v>
      </c>
      <c r="Q36" s="456">
        <v>89449</v>
      </c>
    </row>
    <row r="37" spans="1:17" s="56" customFormat="1" ht="19.5" customHeight="1" thickBot="1">
      <c r="A37" s="957"/>
      <c r="B37" s="1065" t="s">
        <v>201</v>
      </c>
      <c r="C37" s="1066"/>
      <c r="D37" s="427">
        <v>1502</v>
      </c>
      <c r="E37" s="428">
        <v>919</v>
      </c>
      <c r="F37" s="432">
        <v>2421</v>
      </c>
      <c r="G37" s="430">
        <v>2476</v>
      </c>
      <c r="H37" s="431">
        <v>1498</v>
      </c>
      <c r="I37" s="432">
        <v>3974</v>
      </c>
      <c r="J37" s="430">
        <v>3179</v>
      </c>
      <c r="K37" s="431">
        <v>7000</v>
      </c>
      <c r="L37" s="432">
        <v>10179</v>
      </c>
      <c r="M37" s="430">
        <v>290</v>
      </c>
      <c r="N37" s="431">
        <v>255</v>
      </c>
      <c r="O37" s="432">
        <v>545</v>
      </c>
      <c r="P37" s="241">
        <f aca="true" t="shared" si="6" ref="P37:P47">+F37+I37+L37+O37</f>
        <v>17119</v>
      </c>
      <c r="Q37" s="482">
        <v>89881</v>
      </c>
    </row>
    <row r="38" spans="1:17" s="56" customFormat="1" ht="19.5" customHeight="1">
      <c r="A38" s="1058">
        <v>2011</v>
      </c>
      <c r="B38" s="1051" t="s">
        <v>165</v>
      </c>
      <c r="C38" s="1052"/>
      <c r="D38" s="433">
        <v>1524</v>
      </c>
      <c r="E38" s="379">
        <v>928</v>
      </c>
      <c r="F38" s="380">
        <v>2452</v>
      </c>
      <c r="G38" s="381">
        <v>2475</v>
      </c>
      <c r="H38" s="382">
        <v>1500</v>
      </c>
      <c r="I38" s="380">
        <v>3975</v>
      </c>
      <c r="J38" s="381">
        <v>3178</v>
      </c>
      <c r="K38" s="382">
        <v>6823</v>
      </c>
      <c r="L38" s="380">
        <v>10001</v>
      </c>
      <c r="M38" s="381">
        <v>271</v>
      </c>
      <c r="N38" s="382">
        <v>245</v>
      </c>
      <c r="O38" s="380">
        <v>516</v>
      </c>
      <c r="P38" s="180">
        <f t="shared" si="6"/>
        <v>16944</v>
      </c>
      <c r="Q38" s="496">
        <v>89813</v>
      </c>
    </row>
    <row r="39" spans="1:17" s="56" customFormat="1" ht="19.5" customHeight="1">
      <c r="A39" s="1059"/>
      <c r="B39" s="1012" t="s">
        <v>166</v>
      </c>
      <c r="C39" s="1013"/>
      <c r="D39" s="263">
        <v>1506</v>
      </c>
      <c r="E39" s="261">
        <v>915</v>
      </c>
      <c r="F39" s="323">
        <f>+E39+D39</f>
        <v>2421</v>
      </c>
      <c r="G39" s="264">
        <v>2408</v>
      </c>
      <c r="H39" s="262">
        <v>1470</v>
      </c>
      <c r="I39" s="323">
        <f>+H39+G39</f>
        <v>3878</v>
      </c>
      <c r="J39" s="264">
        <v>3086</v>
      </c>
      <c r="K39" s="262">
        <v>6682</v>
      </c>
      <c r="L39" s="323">
        <f>+K39+J39</f>
        <v>9768</v>
      </c>
      <c r="M39" s="264">
        <v>260</v>
      </c>
      <c r="N39" s="262">
        <v>238</v>
      </c>
      <c r="O39" s="323">
        <f>+N39+M39</f>
        <v>498</v>
      </c>
      <c r="P39" s="181">
        <f t="shared" si="6"/>
        <v>16565</v>
      </c>
      <c r="Q39" s="506">
        <v>88323</v>
      </c>
    </row>
    <row r="40" spans="1:17" s="56" customFormat="1" ht="19.5" customHeight="1">
      <c r="A40" s="1059"/>
      <c r="B40" s="1012" t="s">
        <v>167</v>
      </c>
      <c r="C40" s="1013"/>
      <c r="D40" s="263">
        <v>1537</v>
      </c>
      <c r="E40" s="261">
        <v>944</v>
      </c>
      <c r="F40" s="323">
        <f>E40+D40</f>
        <v>2481</v>
      </c>
      <c r="G40" s="263">
        <v>2436</v>
      </c>
      <c r="H40" s="261">
        <v>1476</v>
      </c>
      <c r="I40" s="323">
        <f>+H40+G40</f>
        <v>3912</v>
      </c>
      <c r="J40" s="263">
        <v>3101</v>
      </c>
      <c r="K40" s="261">
        <v>6713</v>
      </c>
      <c r="L40" s="323">
        <f>+K40+J40</f>
        <v>9814</v>
      </c>
      <c r="M40" s="263">
        <v>274</v>
      </c>
      <c r="N40" s="261">
        <v>242</v>
      </c>
      <c r="O40" s="323">
        <f>+N40+M40</f>
        <v>516</v>
      </c>
      <c r="P40" s="181">
        <f t="shared" si="6"/>
        <v>16723</v>
      </c>
      <c r="Q40" s="506">
        <v>88218</v>
      </c>
    </row>
    <row r="41" spans="1:17" s="56" customFormat="1" ht="19.5" customHeight="1">
      <c r="A41" s="1059"/>
      <c r="B41" s="1012" t="s">
        <v>168</v>
      </c>
      <c r="C41" s="1013"/>
      <c r="D41" s="263">
        <v>1549</v>
      </c>
      <c r="E41" s="261">
        <v>955</v>
      </c>
      <c r="F41" s="323">
        <f>D41+E41</f>
        <v>2504</v>
      </c>
      <c r="G41" s="263">
        <v>2454</v>
      </c>
      <c r="H41" s="261">
        <v>1486</v>
      </c>
      <c r="I41" s="323">
        <f>G41+H41</f>
        <v>3940</v>
      </c>
      <c r="J41" s="263">
        <v>3112</v>
      </c>
      <c r="K41" s="261">
        <v>6737</v>
      </c>
      <c r="L41" s="323">
        <f>J41+K41</f>
        <v>9849</v>
      </c>
      <c r="M41" s="263">
        <v>276</v>
      </c>
      <c r="N41" s="261">
        <v>245</v>
      </c>
      <c r="O41" s="323">
        <f>M41+N41</f>
        <v>521</v>
      </c>
      <c r="P41" s="181">
        <f t="shared" si="6"/>
        <v>16814</v>
      </c>
      <c r="Q41" s="506">
        <v>88416</v>
      </c>
    </row>
    <row r="42" spans="1:17" s="56" customFormat="1" ht="19.5" customHeight="1">
      <c r="A42" s="1059"/>
      <c r="B42" s="1012" t="s">
        <v>27</v>
      </c>
      <c r="C42" s="1013"/>
      <c r="D42" s="263">
        <v>1540</v>
      </c>
      <c r="E42" s="261">
        <v>950</v>
      </c>
      <c r="F42" s="323">
        <f>D42+E42</f>
        <v>2490</v>
      </c>
      <c r="G42" s="263">
        <v>2450</v>
      </c>
      <c r="H42" s="261">
        <v>1481</v>
      </c>
      <c r="I42" s="323">
        <f>G42+H42</f>
        <v>3931</v>
      </c>
      <c r="J42" s="263">
        <v>3062</v>
      </c>
      <c r="K42" s="261">
        <v>6648</v>
      </c>
      <c r="L42" s="323">
        <f>J42+K42</f>
        <v>9710</v>
      </c>
      <c r="M42" s="263">
        <v>273</v>
      </c>
      <c r="N42" s="261">
        <v>241</v>
      </c>
      <c r="O42" s="323">
        <f>M42+N42</f>
        <v>514</v>
      </c>
      <c r="P42" s="181">
        <f t="shared" si="6"/>
        <v>16645</v>
      </c>
      <c r="Q42" s="506">
        <v>87251</v>
      </c>
    </row>
    <row r="43" spans="1:17" s="56" customFormat="1" ht="19.5" customHeight="1">
      <c r="A43" s="1059"/>
      <c r="B43" s="1012" t="s">
        <v>29</v>
      </c>
      <c r="C43" s="1013"/>
      <c r="D43" s="263">
        <v>1576</v>
      </c>
      <c r="E43" s="261">
        <v>956</v>
      </c>
      <c r="F43" s="323">
        <v>2532</v>
      </c>
      <c r="G43" s="263">
        <v>2497</v>
      </c>
      <c r="H43" s="261">
        <v>1527</v>
      </c>
      <c r="I43" s="323">
        <v>4024</v>
      </c>
      <c r="J43" s="263">
        <v>3096</v>
      </c>
      <c r="K43" s="261">
        <v>6707</v>
      </c>
      <c r="L43" s="323">
        <v>9803</v>
      </c>
      <c r="M43" s="263">
        <v>294</v>
      </c>
      <c r="N43" s="261">
        <v>258</v>
      </c>
      <c r="O43" s="323">
        <v>552</v>
      </c>
      <c r="P43" s="181">
        <f t="shared" si="6"/>
        <v>16911</v>
      </c>
      <c r="Q43" s="506">
        <v>87139</v>
      </c>
    </row>
    <row r="44" spans="1:17" s="56" customFormat="1" ht="19.5" customHeight="1">
      <c r="A44" s="1059"/>
      <c r="B44" s="1012" t="s">
        <v>30</v>
      </c>
      <c r="C44" s="1013"/>
      <c r="D44" s="263">
        <v>1593</v>
      </c>
      <c r="E44" s="261">
        <v>972</v>
      </c>
      <c r="F44" s="323">
        <v>2565</v>
      </c>
      <c r="G44" s="263">
        <v>2504</v>
      </c>
      <c r="H44" s="261">
        <v>1536</v>
      </c>
      <c r="I44" s="323">
        <v>4040</v>
      </c>
      <c r="J44" s="263">
        <v>3108</v>
      </c>
      <c r="K44" s="261">
        <v>6722</v>
      </c>
      <c r="L44" s="323">
        <v>9830</v>
      </c>
      <c r="M44" s="263">
        <v>301</v>
      </c>
      <c r="N44" s="261">
        <v>262</v>
      </c>
      <c r="O44" s="323">
        <v>563</v>
      </c>
      <c r="P44" s="181">
        <f t="shared" si="6"/>
        <v>16998</v>
      </c>
      <c r="Q44" s="506">
        <v>87193</v>
      </c>
    </row>
    <row r="45" spans="1:17" s="56" customFormat="1" ht="19.5" customHeight="1">
      <c r="A45" s="1059"/>
      <c r="B45" s="1012" t="s">
        <v>31</v>
      </c>
      <c r="C45" s="1013"/>
      <c r="D45" s="263">
        <v>1587</v>
      </c>
      <c r="E45" s="261">
        <v>978</v>
      </c>
      <c r="F45" s="323">
        <v>2565</v>
      </c>
      <c r="G45" s="263">
        <v>2485</v>
      </c>
      <c r="H45" s="261">
        <v>1521</v>
      </c>
      <c r="I45" s="323">
        <v>4006</v>
      </c>
      <c r="J45" s="263">
        <v>3057</v>
      </c>
      <c r="K45" s="261">
        <v>6583</v>
      </c>
      <c r="L45" s="323">
        <v>9640</v>
      </c>
      <c r="M45" s="263">
        <v>306</v>
      </c>
      <c r="N45" s="261">
        <v>263</v>
      </c>
      <c r="O45" s="323">
        <v>569</v>
      </c>
      <c r="P45" s="181">
        <f t="shared" si="6"/>
        <v>16780</v>
      </c>
      <c r="Q45" s="506">
        <v>85313</v>
      </c>
    </row>
    <row r="46" spans="1:17" s="56" customFormat="1" ht="19.5" customHeight="1">
      <c r="A46" s="1059"/>
      <c r="B46" s="1012" t="s">
        <v>32</v>
      </c>
      <c r="C46" s="1013"/>
      <c r="D46" s="263">
        <v>1603</v>
      </c>
      <c r="E46" s="261">
        <v>1004</v>
      </c>
      <c r="F46" s="323">
        <v>2607</v>
      </c>
      <c r="G46" s="263">
        <v>2490</v>
      </c>
      <c r="H46" s="261">
        <v>1532</v>
      </c>
      <c r="I46" s="323">
        <v>4022</v>
      </c>
      <c r="J46" s="263">
        <v>3064</v>
      </c>
      <c r="K46" s="261">
        <v>6587</v>
      </c>
      <c r="L46" s="323">
        <v>9651</v>
      </c>
      <c r="M46" s="263">
        <v>317</v>
      </c>
      <c r="N46" s="261">
        <v>269</v>
      </c>
      <c r="O46" s="323">
        <v>586</v>
      </c>
      <c r="P46" s="181">
        <f t="shared" si="6"/>
        <v>16866</v>
      </c>
      <c r="Q46" s="506">
        <v>82928</v>
      </c>
    </row>
    <row r="47" spans="1:17" s="56" customFormat="1" ht="19.5" customHeight="1">
      <c r="A47" s="1059"/>
      <c r="B47" s="1012" t="s">
        <v>43</v>
      </c>
      <c r="C47" s="1013"/>
      <c r="D47" s="263">
        <v>1621</v>
      </c>
      <c r="E47" s="261">
        <v>1018</v>
      </c>
      <c r="F47" s="323">
        <v>2639</v>
      </c>
      <c r="G47" s="263">
        <v>2489</v>
      </c>
      <c r="H47" s="261">
        <v>1544</v>
      </c>
      <c r="I47" s="323">
        <v>4033</v>
      </c>
      <c r="J47" s="263">
        <v>3064</v>
      </c>
      <c r="K47" s="261">
        <v>6598</v>
      </c>
      <c r="L47" s="323">
        <v>9662</v>
      </c>
      <c r="M47" s="263">
        <v>324</v>
      </c>
      <c r="N47" s="261">
        <v>271</v>
      </c>
      <c r="O47" s="323">
        <v>595</v>
      </c>
      <c r="P47" s="181">
        <f t="shared" si="6"/>
        <v>16929</v>
      </c>
      <c r="Q47" s="506">
        <v>82254</v>
      </c>
    </row>
    <row r="48" spans="1:17" s="56" customFormat="1" ht="19.5" customHeight="1">
      <c r="A48" s="1059"/>
      <c r="B48" s="1012" t="s">
        <v>49</v>
      </c>
      <c r="C48" s="1013"/>
      <c r="D48" s="263">
        <v>1618</v>
      </c>
      <c r="E48" s="261">
        <v>1010</v>
      </c>
      <c r="F48" s="323">
        <v>2628</v>
      </c>
      <c r="G48" s="263">
        <v>2472</v>
      </c>
      <c r="H48" s="261">
        <v>1538</v>
      </c>
      <c r="I48" s="323">
        <v>4010</v>
      </c>
      <c r="J48" s="263">
        <v>2975</v>
      </c>
      <c r="K48" s="261">
        <v>6495</v>
      </c>
      <c r="L48" s="323">
        <v>9470</v>
      </c>
      <c r="M48" s="263">
        <v>323</v>
      </c>
      <c r="N48" s="261">
        <v>272</v>
      </c>
      <c r="O48" s="323">
        <v>595</v>
      </c>
      <c r="P48" s="181">
        <f aca="true" t="shared" si="7" ref="P48:P59">+F48+I48+L48+O48</f>
        <v>16703</v>
      </c>
      <c r="Q48" s="506">
        <v>82651</v>
      </c>
    </row>
    <row r="49" spans="1:17" s="56" customFormat="1" ht="19.5" customHeight="1" thickBot="1">
      <c r="A49" s="1070"/>
      <c r="B49" s="1065" t="s">
        <v>201</v>
      </c>
      <c r="C49" s="1066"/>
      <c r="D49" s="427">
        <v>1637</v>
      </c>
      <c r="E49" s="428">
        <v>1031</v>
      </c>
      <c r="F49" s="432">
        <v>2668</v>
      </c>
      <c r="G49" s="427">
        <v>2475</v>
      </c>
      <c r="H49" s="428">
        <v>1543</v>
      </c>
      <c r="I49" s="432">
        <v>4018</v>
      </c>
      <c r="J49" s="427">
        <v>2985</v>
      </c>
      <c r="K49" s="428">
        <v>6494</v>
      </c>
      <c r="L49" s="432">
        <v>9479</v>
      </c>
      <c r="M49" s="427">
        <v>338</v>
      </c>
      <c r="N49" s="428">
        <v>273</v>
      </c>
      <c r="O49" s="432">
        <v>611</v>
      </c>
      <c r="P49" s="241">
        <f t="shared" si="7"/>
        <v>16776</v>
      </c>
      <c r="Q49" s="547">
        <v>80987</v>
      </c>
    </row>
    <row r="50" spans="1:17" s="56" customFormat="1" ht="19.5" customHeight="1">
      <c r="A50" s="1090">
        <v>2012</v>
      </c>
      <c r="B50" s="1051" t="s">
        <v>165</v>
      </c>
      <c r="C50" s="1052"/>
      <c r="D50" s="548">
        <v>1659</v>
      </c>
      <c r="E50" s="549">
        <v>1052</v>
      </c>
      <c r="F50" s="550">
        <v>2711</v>
      </c>
      <c r="G50" s="548">
        <v>2481</v>
      </c>
      <c r="H50" s="549">
        <v>1546</v>
      </c>
      <c r="I50" s="550">
        <v>4027</v>
      </c>
      <c r="J50" s="548">
        <v>2983</v>
      </c>
      <c r="K50" s="549">
        <v>6498</v>
      </c>
      <c r="L50" s="550">
        <v>9481</v>
      </c>
      <c r="M50" s="548">
        <v>345</v>
      </c>
      <c r="N50" s="549">
        <v>280</v>
      </c>
      <c r="O50" s="550">
        <v>625</v>
      </c>
      <c r="P50" s="180">
        <f t="shared" si="7"/>
        <v>16844</v>
      </c>
      <c r="Q50" s="746" t="s">
        <v>143</v>
      </c>
    </row>
    <row r="51" spans="1:17" s="56" customFormat="1" ht="19.5" customHeight="1">
      <c r="A51" s="1091"/>
      <c r="B51" s="1012" t="s">
        <v>166</v>
      </c>
      <c r="C51" s="1013"/>
      <c r="D51" s="551">
        <v>1626</v>
      </c>
      <c r="E51" s="552">
        <v>1042</v>
      </c>
      <c r="F51" s="553">
        <f>+E51+D51</f>
        <v>2668</v>
      </c>
      <c r="G51" s="551">
        <v>2404</v>
      </c>
      <c r="H51" s="552">
        <v>1536</v>
      </c>
      <c r="I51" s="553">
        <f>+H51+G51</f>
        <v>3940</v>
      </c>
      <c r="J51" s="551">
        <v>2852</v>
      </c>
      <c r="K51" s="552">
        <v>6355</v>
      </c>
      <c r="L51" s="553">
        <f>+K51+J51</f>
        <v>9207</v>
      </c>
      <c r="M51" s="551">
        <v>318</v>
      </c>
      <c r="N51" s="552">
        <v>243</v>
      </c>
      <c r="O51" s="553">
        <f>+N51+M51</f>
        <v>561</v>
      </c>
      <c r="P51" s="181">
        <f t="shared" si="7"/>
        <v>16376</v>
      </c>
      <c r="Q51" s="747" t="s">
        <v>143</v>
      </c>
    </row>
    <row r="52" spans="1:17" s="56" customFormat="1" ht="19.5" customHeight="1">
      <c r="A52" s="1091"/>
      <c r="B52" s="1012" t="s">
        <v>167</v>
      </c>
      <c r="C52" s="1013"/>
      <c r="D52" s="551">
        <v>1656</v>
      </c>
      <c r="E52" s="552">
        <v>1064</v>
      </c>
      <c r="F52" s="553">
        <f>+E52+D52</f>
        <v>2720</v>
      </c>
      <c r="G52" s="551">
        <v>2418</v>
      </c>
      <c r="H52" s="552">
        <v>1541</v>
      </c>
      <c r="I52" s="553">
        <f>+H52+G52</f>
        <v>3959</v>
      </c>
      <c r="J52" s="551">
        <v>2851</v>
      </c>
      <c r="K52" s="552">
        <v>6360</v>
      </c>
      <c r="L52" s="553">
        <f>+K52+J52</f>
        <v>9211</v>
      </c>
      <c r="M52" s="551">
        <v>326</v>
      </c>
      <c r="N52" s="552">
        <v>252</v>
      </c>
      <c r="O52" s="553">
        <f>+N52+M52</f>
        <v>578</v>
      </c>
      <c r="P52" s="181">
        <f t="shared" si="7"/>
        <v>16468</v>
      </c>
      <c r="Q52" s="747" t="s">
        <v>143</v>
      </c>
    </row>
    <row r="53" spans="1:17" s="56" customFormat="1" ht="19.5" customHeight="1">
      <c r="A53" s="1091"/>
      <c r="B53" s="1012" t="s">
        <v>168</v>
      </c>
      <c r="C53" s="1013"/>
      <c r="D53" s="551">
        <v>1664</v>
      </c>
      <c r="E53" s="552">
        <v>1072</v>
      </c>
      <c r="F53" s="553">
        <f>+E53+D53</f>
        <v>2736</v>
      </c>
      <c r="G53" s="551">
        <v>2425</v>
      </c>
      <c r="H53" s="552">
        <v>1546</v>
      </c>
      <c r="I53" s="553">
        <f>+H53+G53</f>
        <v>3971</v>
      </c>
      <c r="J53" s="551">
        <v>2856</v>
      </c>
      <c r="K53" s="552">
        <v>6328</v>
      </c>
      <c r="L53" s="553">
        <f>+K53+J53</f>
        <v>9184</v>
      </c>
      <c r="M53" s="551">
        <v>336</v>
      </c>
      <c r="N53" s="552">
        <v>260</v>
      </c>
      <c r="O53" s="553">
        <f>+N53+M53</f>
        <v>596</v>
      </c>
      <c r="P53" s="181">
        <f t="shared" si="7"/>
        <v>16487</v>
      </c>
      <c r="Q53" s="747" t="s">
        <v>143</v>
      </c>
    </row>
    <row r="54" spans="1:17" s="56" customFormat="1" ht="19.5" customHeight="1">
      <c r="A54" s="1091"/>
      <c r="B54" s="1012" t="s">
        <v>27</v>
      </c>
      <c r="C54" s="1013"/>
      <c r="D54" s="551">
        <v>1666</v>
      </c>
      <c r="E54" s="552">
        <v>1065</v>
      </c>
      <c r="F54" s="553">
        <f>+E54+D54</f>
        <v>2731</v>
      </c>
      <c r="G54" s="551">
        <v>2430</v>
      </c>
      <c r="H54" s="552">
        <v>1550</v>
      </c>
      <c r="I54" s="553">
        <f>+H54+G54</f>
        <v>3980</v>
      </c>
      <c r="J54" s="551">
        <v>2794</v>
      </c>
      <c r="K54" s="552">
        <v>6164</v>
      </c>
      <c r="L54" s="553">
        <f>+K54+J54</f>
        <v>8958</v>
      </c>
      <c r="M54" s="551">
        <v>323</v>
      </c>
      <c r="N54" s="552">
        <v>258</v>
      </c>
      <c r="O54" s="553">
        <f>+N54+M54</f>
        <v>581</v>
      </c>
      <c r="P54" s="181">
        <f t="shared" si="7"/>
        <v>16250</v>
      </c>
      <c r="Q54" s="747" t="s">
        <v>143</v>
      </c>
    </row>
    <row r="55" spans="1:17" s="56" customFormat="1" ht="19.5" customHeight="1">
      <c r="A55" s="1091"/>
      <c r="B55" s="1012" t="s">
        <v>29</v>
      </c>
      <c r="C55" s="1013"/>
      <c r="D55" s="555">
        <v>1688</v>
      </c>
      <c r="E55" s="556">
        <v>1081</v>
      </c>
      <c r="F55" s="557">
        <v>2769</v>
      </c>
      <c r="G55" s="555">
        <v>2453</v>
      </c>
      <c r="H55" s="556">
        <v>1568</v>
      </c>
      <c r="I55" s="557">
        <v>4021</v>
      </c>
      <c r="J55" s="555">
        <v>2806</v>
      </c>
      <c r="K55" s="556">
        <v>6172</v>
      </c>
      <c r="L55" s="557">
        <v>8978</v>
      </c>
      <c r="M55" s="555">
        <v>331</v>
      </c>
      <c r="N55" s="556">
        <v>264</v>
      </c>
      <c r="O55" s="557">
        <v>595</v>
      </c>
      <c r="P55" s="181">
        <f t="shared" si="7"/>
        <v>16363</v>
      </c>
      <c r="Q55" s="747" t="s">
        <v>143</v>
      </c>
    </row>
    <row r="56" spans="1:17" s="56" customFormat="1" ht="19.5" customHeight="1">
      <c r="A56" s="1091"/>
      <c r="B56" s="1012" t="s">
        <v>30</v>
      </c>
      <c r="C56" s="1013"/>
      <c r="D56" s="554">
        <v>1707</v>
      </c>
      <c r="E56" s="556">
        <v>1102</v>
      </c>
      <c r="F56" s="553">
        <v>2809</v>
      </c>
      <c r="G56" s="551">
        <v>2487</v>
      </c>
      <c r="H56" s="552">
        <v>1593</v>
      </c>
      <c r="I56" s="553">
        <v>4080</v>
      </c>
      <c r="J56" s="551">
        <v>2837</v>
      </c>
      <c r="K56" s="552">
        <v>6238</v>
      </c>
      <c r="L56" s="553">
        <v>9075</v>
      </c>
      <c r="M56" s="551">
        <v>340</v>
      </c>
      <c r="N56" s="552">
        <v>275</v>
      </c>
      <c r="O56" s="553">
        <v>615</v>
      </c>
      <c r="P56" s="181">
        <f t="shared" si="7"/>
        <v>16579</v>
      </c>
      <c r="Q56" s="747" t="s">
        <v>143</v>
      </c>
    </row>
    <row r="57" spans="1:17" s="56" customFormat="1" ht="19.5" customHeight="1">
      <c r="A57" s="1091"/>
      <c r="B57" s="1012" t="s">
        <v>31</v>
      </c>
      <c r="C57" s="1013"/>
      <c r="D57" s="554">
        <v>1701</v>
      </c>
      <c r="E57" s="556">
        <v>1094</v>
      </c>
      <c r="F57" s="553">
        <v>2795</v>
      </c>
      <c r="G57" s="551">
        <v>2489</v>
      </c>
      <c r="H57" s="552">
        <v>1580</v>
      </c>
      <c r="I57" s="553">
        <v>4069</v>
      </c>
      <c r="J57" s="551">
        <v>2825</v>
      </c>
      <c r="K57" s="552">
        <v>5110</v>
      </c>
      <c r="L57" s="553">
        <v>7935</v>
      </c>
      <c r="M57" s="551">
        <v>338</v>
      </c>
      <c r="N57" s="552">
        <v>279</v>
      </c>
      <c r="O57" s="553">
        <v>617</v>
      </c>
      <c r="P57" s="181">
        <f t="shared" si="7"/>
        <v>15416</v>
      </c>
      <c r="Q57" s="747" t="s">
        <v>143</v>
      </c>
    </row>
    <row r="58" spans="1:17" s="56" customFormat="1" ht="19.5" customHeight="1">
      <c r="A58" s="1091"/>
      <c r="B58" s="1012" t="s">
        <v>32</v>
      </c>
      <c r="C58" s="1013"/>
      <c r="D58" s="555">
        <v>1740</v>
      </c>
      <c r="E58" s="556">
        <v>1119</v>
      </c>
      <c r="F58" s="553">
        <v>2859</v>
      </c>
      <c r="G58" s="555">
        <v>2517</v>
      </c>
      <c r="H58" s="556">
        <v>1603</v>
      </c>
      <c r="I58" s="553">
        <v>4120</v>
      </c>
      <c r="J58" s="555">
        <v>2848</v>
      </c>
      <c r="K58" s="556">
        <v>5154</v>
      </c>
      <c r="L58" s="553">
        <v>8002</v>
      </c>
      <c r="M58" s="555">
        <v>352</v>
      </c>
      <c r="N58" s="556">
        <v>289</v>
      </c>
      <c r="O58" s="553">
        <v>641</v>
      </c>
      <c r="P58" s="181">
        <f t="shared" si="7"/>
        <v>15622</v>
      </c>
      <c r="Q58" s="747" t="s">
        <v>143</v>
      </c>
    </row>
    <row r="59" spans="1:17" s="56" customFormat="1" ht="19.5" customHeight="1">
      <c r="A59" s="1091"/>
      <c r="B59" s="1012" t="s">
        <v>43</v>
      </c>
      <c r="C59" s="1013"/>
      <c r="D59" s="555">
        <v>1736</v>
      </c>
      <c r="E59" s="556">
        <v>1111</v>
      </c>
      <c r="F59" s="553">
        <f>+D59+E59</f>
        <v>2847</v>
      </c>
      <c r="G59" s="555">
        <v>2514</v>
      </c>
      <c r="H59" s="556">
        <v>1598</v>
      </c>
      <c r="I59" s="553">
        <f>+G59+H59</f>
        <v>4112</v>
      </c>
      <c r="J59" s="555">
        <v>2811</v>
      </c>
      <c r="K59" s="556">
        <v>4863</v>
      </c>
      <c r="L59" s="553">
        <f>+J59+K59</f>
        <v>7674</v>
      </c>
      <c r="M59" s="555">
        <v>343</v>
      </c>
      <c r="N59" s="556">
        <v>282</v>
      </c>
      <c r="O59" s="553">
        <f>+M59+N59</f>
        <v>625</v>
      </c>
      <c r="P59" s="181">
        <f t="shared" si="7"/>
        <v>15258</v>
      </c>
      <c r="Q59" s="747" t="s">
        <v>143</v>
      </c>
    </row>
    <row r="60" spans="1:17" s="56" customFormat="1" ht="19.5" customHeight="1">
      <c r="A60" s="1091"/>
      <c r="B60" s="1012" t="s">
        <v>49</v>
      </c>
      <c r="C60" s="1013"/>
      <c r="D60" s="555" t="s">
        <v>143</v>
      </c>
      <c r="E60" s="556" t="s">
        <v>143</v>
      </c>
      <c r="F60" s="553" t="s">
        <v>143</v>
      </c>
      <c r="G60" s="555" t="s">
        <v>143</v>
      </c>
      <c r="H60" s="556" t="s">
        <v>143</v>
      </c>
      <c r="I60" s="553" t="s">
        <v>143</v>
      </c>
      <c r="J60" s="555" t="s">
        <v>143</v>
      </c>
      <c r="K60" s="556" t="s">
        <v>143</v>
      </c>
      <c r="L60" s="553" t="s">
        <v>143</v>
      </c>
      <c r="M60" s="555" t="s">
        <v>143</v>
      </c>
      <c r="N60" s="556" t="s">
        <v>143</v>
      </c>
      <c r="O60" s="553" t="s">
        <v>143</v>
      </c>
      <c r="P60" s="181" t="s">
        <v>143</v>
      </c>
      <c r="Q60" s="747" t="s">
        <v>143</v>
      </c>
    </row>
    <row r="61" spans="1:17" s="56" customFormat="1" ht="19.5" customHeight="1" thickBot="1">
      <c r="A61" s="1092"/>
      <c r="B61" s="1068" t="s">
        <v>201</v>
      </c>
      <c r="C61" s="1069"/>
      <c r="D61" s="748" t="s">
        <v>143</v>
      </c>
      <c r="E61" s="749" t="s">
        <v>143</v>
      </c>
      <c r="F61" s="750" t="s">
        <v>143</v>
      </c>
      <c r="G61" s="748" t="s">
        <v>143</v>
      </c>
      <c r="H61" s="749" t="s">
        <v>143</v>
      </c>
      <c r="I61" s="750" t="s">
        <v>143</v>
      </c>
      <c r="J61" s="748" t="s">
        <v>143</v>
      </c>
      <c r="K61" s="749" t="s">
        <v>143</v>
      </c>
      <c r="L61" s="750" t="s">
        <v>143</v>
      </c>
      <c r="M61" s="748" t="s">
        <v>143</v>
      </c>
      <c r="N61" s="749" t="s">
        <v>143</v>
      </c>
      <c r="O61" s="750" t="s">
        <v>143</v>
      </c>
      <c r="P61" s="751" t="s">
        <v>143</v>
      </c>
      <c r="Q61" s="752" t="s">
        <v>143</v>
      </c>
    </row>
    <row r="62" spans="1:17" s="56" customFormat="1" ht="13.5" customHeight="1" thickTop="1">
      <c r="A62" s="1094"/>
      <c r="B62" s="1094"/>
      <c r="C62" s="1094"/>
      <c r="D62" s="1094"/>
      <c r="E62" s="1094"/>
      <c r="F62" s="1094"/>
      <c r="G62" s="1094"/>
      <c r="H62" s="1094"/>
      <c r="I62" s="1094"/>
      <c r="J62" s="1094"/>
      <c r="K62" s="1094"/>
      <c r="L62" s="1094"/>
      <c r="M62" s="1094"/>
      <c r="N62" s="1094"/>
      <c r="O62" s="1094"/>
      <c r="P62" s="1094"/>
      <c r="Q62" s="1094"/>
    </row>
    <row r="63" spans="1:17" s="56" customFormat="1" ht="13.5" customHeight="1">
      <c r="A63" s="1095" t="s">
        <v>217</v>
      </c>
      <c r="B63" s="1095"/>
      <c r="C63" s="1095"/>
      <c r="D63" s="1095"/>
      <c r="E63" s="1095"/>
      <c r="F63" s="1095"/>
      <c r="G63" s="1095"/>
      <c r="H63" s="1095"/>
      <c r="I63" s="1095"/>
      <c r="J63" s="1095"/>
      <c r="K63" s="1095"/>
      <c r="L63" s="1095"/>
      <c r="M63" s="1095"/>
      <c r="N63" s="1095"/>
      <c r="O63" s="1095"/>
      <c r="P63" s="1095"/>
      <c r="Q63" s="1095"/>
    </row>
    <row r="64" spans="1:17" s="56" customFormat="1" ht="30.75" customHeight="1">
      <c r="A64" s="1042" t="s">
        <v>216</v>
      </c>
      <c r="B64" s="1042"/>
      <c r="C64" s="1042"/>
      <c r="D64" s="1042"/>
      <c r="E64" s="1042"/>
      <c r="F64" s="1042"/>
      <c r="G64" s="1042"/>
      <c r="H64" s="1042"/>
      <c r="I64" s="1042"/>
      <c r="J64" s="1042"/>
      <c r="K64" s="1042"/>
      <c r="L64" s="1042"/>
      <c r="M64" s="1042"/>
      <c r="N64" s="1042"/>
      <c r="O64" s="1042"/>
      <c r="P64" s="1042"/>
      <c r="Q64" s="1042"/>
    </row>
    <row r="65" spans="1:17" s="56" customFormat="1" ht="13.5" customHeight="1">
      <c r="A65" s="1003" t="s">
        <v>34</v>
      </c>
      <c r="B65" s="1003"/>
      <c r="C65" s="1003"/>
      <c r="D65" s="1003"/>
      <c r="E65" s="1003"/>
      <c r="F65" s="1003"/>
      <c r="G65" s="1003"/>
      <c r="H65" s="1003"/>
      <c r="I65" s="1003"/>
      <c r="J65" s="1003"/>
      <c r="K65" s="1003"/>
      <c r="L65" s="1003"/>
      <c r="M65" s="1003"/>
      <c r="N65" s="1003"/>
      <c r="O65" s="1003"/>
      <c r="P65" s="1003"/>
      <c r="Q65" s="1003"/>
    </row>
    <row r="66" spans="1:17" s="56" customFormat="1" ht="13.5" customHeight="1">
      <c r="A66" s="1002" t="s">
        <v>366</v>
      </c>
      <c r="B66" s="1002"/>
      <c r="C66" s="1002"/>
      <c r="D66" s="1002"/>
      <c r="E66" s="1002"/>
      <c r="F66" s="1002"/>
      <c r="G66" s="1002"/>
      <c r="H66" s="1002"/>
      <c r="I66" s="1002"/>
      <c r="J66" s="1002"/>
      <c r="K66" s="1002"/>
      <c r="L66" s="1002"/>
      <c r="M66" s="1002"/>
      <c r="N66" s="1002"/>
      <c r="O66" s="1002"/>
      <c r="P66" s="1002"/>
      <c r="Q66" s="1002"/>
    </row>
    <row r="67" spans="1:17" s="56" customFormat="1" ht="13.5" customHeight="1">
      <c r="A67" s="1002" t="s">
        <v>35</v>
      </c>
      <c r="B67" s="1002"/>
      <c r="C67" s="1002"/>
      <c r="D67" s="1002"/>
      <c r="E67" s="1002"/>
      <c r="F67" s="1002"/>
      <c r="G67" s="1002"/>
      <c r="H67" s="1002"/>
      <c r="I67" s="1002"/>
      <c r="J67" s="1002"/>
      <c r="K67" s="1002"/>
      <c r="L67" s="1002"/>
      <c r="M67" s="1002"/>
      <c r="N67" s="1002"/>
      <c r="O67" s="1002"/>
      <c r="P67" s="1002"/>
      <c r="Q67" s="1002"/>
    </row>
    <row r="68" spans="1:17" s="56" customFormat="1" ht="13.5" customHeight="1">
      <c r="A68" s="1041" t="s">
        <v>350</v>
      </c>
      <c r="B68" s="1041"/>
      <c r="C68" s="1041"/>
      <c r="D68" s="1041"/>
      <c r="E68" s="1041"/>
      <c r="F68" s="1041"/>
      <c r="G68" s="1041"/>
      <c r="H68" s="1041"/>
      <c r="I68" s="1041"/>
      <c r="J68" s="1041"/>
      <c r="K68" s="1041"/>
      <c r="L68" s="1041"/>
      <c r="M68" s="1041"/>
      <c r="N68" s="1041"/>
      <c r="O68" s="1041"/>
      <c r="P68" s="1041"/>
      <c r="Q68" s="1041"/>
    </row>
    <row r="69" spans="1:17" s="56" customFormat="1" ht="13.5" customHeight="1">
      <c r="A69" s="1093" t="s">
        <v>360</v>
      </c>
      <c r="B69" s="1093"/>
      <c r="C69" s="1093"/>
      <c r="D69" s="1093"/>
      <c r="E69" s="1093"/>
      <c r="F69" s="1093"/>
      <c r="G69" s="1093"/>
      <c r="H69" s="1093"/>
      <c r="I69" s="1093"/>
      <c r="J69" s="1093"/>
      <c r="K69" s="1093"/>
      <c r="L69" s="1093"/>
      <c r="M69" s="1093"/>
      <c r="N69" s="1093"/>
      <c r="O69" s="1093"/>
      <c r="P69" s="1093"/>
      <c r="Q69" s="1093"/>
    </row>
    <row r="70" spans="1:17" s="56" customFormat="1" ht="19.5" customHeight="1">
      <c r="A70" s="45"/>
      <c r="B70" s="45"/>
      <c r="C70" s="46"/>
      <c r="D70" s="47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1:17" s="56" customFormat="1" ht="19.5" customHeight="1">
      <c r="A71" s="45"/>
      <c r="B71" s="45"/>
      <c r="C71" s="46"/>
      <c r="D71" s="47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1:17" s="56" customFormat="1" ht="19.5" customHeight="1">
      <c r="A72" s="45"/>
      <c r="B72" s="45"/>
      <c r="C72" s="46"/>
      <c r="D72" s="1008" t="s">
        <v>36</v>
      </c>
      <c r="E72" s="1008"/>
      <c r="F72" s="45"/>
      <c r="G72" s="53"/>
      <c r="H72" s="53"/>
      <c r="I72" s="53"/>
      <c r="J72" s="45"/>
      <c r="K72" s="45"/>
      <c r="L72" s="45"/>
      <c r="M72" s="45"/>
      <c r="N72" s="45"/>
      <c r="O72" s="45"/>
      <c r="P72" s="45"/>
      <c r="Q72" s="45"/>
    </row>
    <row r="73" spans="1:17" s="56" customFormat="1" ht="19.5" customHeight="1">
      <c r="A73" s="45"/>
      <c r="B73" s="45"/>
      <c r="C73" s="46"/>
      <c r="D73" s="47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1:17" s="45" customFormat="1" ht="16.5" customHeight="1">
      <c r="A74" s="56"/>
      <c r="B74" s="55"/>
      <c r="C74" s="44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1:17" s="45" customFormat="1" ht="12.75">
      <c r="A75" s="56"/>
      <c r="B75" s="55"/>
      <c r="C75" s="44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7" s="45" customFormat="1" ht="12.75">
      <c r="A76" s="56"/>
      <c r="B76" s="55"/>
      <c r="C76" s="44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1:17" s="45" customFormat="1" ht="12.75">
      <c r="A77" s="56"/>
      <c r="B77" s="55"/>
      <c r="C77" s="44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1:17" s="45" customFormat="1" ht="21" customHeight="1">
      <c r="A78" s="56"/>
      <c r="B78" s="55"/>
      <c r="C78" s="44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79" spans="1:17" s="45" customFormat="1" ht="12.75">
      <c r="A79" s="56"/>
      <c r="B79" s="55"/>
      <c r="C79" s="44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2:3" s="56" customFormat="1" ht="12.75">
      <c r="B80" s="55"/>
      <c r="C80" s="44"/>
    </row>
    <row r="81" spans="1:17" ht="12.75">
      <c r="A81" s="56"/>
      <c r="C81" s="44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2:3" s="56" customFormat="1" ht="12.75">
      <c r="B82" s="55"/>
      <c r="C82" s="44"/>
    </row>
    <row r="83" spans="2:3" s="56" customFormat="1" ht="12.75">
      <c r="B83" s="55"/>
      <c r="C83" s="44"/>
    </row>
    <row r="84" spans="2:3" s="56" customFormat="1" ht="12.75">
      <c r="B84" s="55"/>
      <c r="C84" s="44"/>
    </row>
    <row r="85" spans="2:3" s="56" customFormat="1" ht="12.75">
      <c r="B85" s="55"/>
      <c r="C85" s="44"/>
    </row>
    <row r="86" spans="2:3" s="56" customFormat="1" ht="12.75">
      <c r="B86" s="55"/>
      <c r="C86" s="44"/>
    </row>
    <row r="87" spans="2:3" s="56" customFormat="1" ht="12.75">
      <c r="B87" s="55"/>
      <c r="C87" s="44"/>
    </row>
    <row r="88" spans="2:3" s="56" customFormat="1" ht="12.75">
      <c r="B88" s="55"/>
      <c r="C88" s="44"/>
    </row>
    <row r="89" spans="2:3" s="56" customFormat="1" ht="12.75">
      <c r="B89" s="55"/>
      <c r="C89" s="44"/>
    </row>
    <row r="90" spans="2:3" s="56" customFormat="1" ht="12.75">
      <c r="B90" s="55"/>
      <c r="C90" s="44"/>
    </row>
    <row r="91" spans="2:3" s="56" customFormat="1" ht="12.75">
      <c r="B91" s="55"/>
      <c r="C91" s="44"/>
    </row>
    <row r="92" spans="2:3" s="56" customFormat="1" ht="12.75">
      <c r="B92" s="55"/>
      <c r="C92" s="44"/>
    </row>
    <row r="93" spans="2:3" s="56" customFormat="1" ht="12.75">
      <c r="B93" s="55"/>
      <c r="C93" s="44"/>
    </row>
    <row r="94" spans="2:3" s="56" customFormat="1" ht="12.75">
      <c r="B94" s="55"/>
      <c r="C94" s="44"/>
    </row>
    <row r="95" spans="2:3" s="56" customFormat="1" ht="12.75">
      <c r="B95" s="55"/>
      <c r="C95" s="44"/>
    </row>
    <row r="96" spans="2:3" s="56" customFormat="1" ht="12.75">
      <c r="B96" s="55"/>
      <c r="C96" s="44"/>
    </row>
    <row r="97" spans="2:3" s="56" customFormat="1" ht="12.75">
      <c r="B97" s="55"/>
      <c r="C97" s="44"/>
    </row>
    <row r="98" spans="2:3" s="56" customFormat="1" ht="12.75">
      <c r="B98" s="55"/>
      <c r="C98" s="44"/>
    </row>
    <row r="99" spans="2:3" s="56" customFormat="1" ht="12.75">
      <c r="B99" s="55"/>
      <c r="C99" s="44"/>
    </row>
    <row r="100" spans="2:3" s="56" customFormat="1" ht="12.75">
      <c r="B100" s="55"/>
      <c r="C100" s="44"/>
    </row>
    <row r="101" spans="2:3" s="56" customFormat="1" ht="12.75">
      <c r="B101" s="55"/>
      <c r="C101" s="44"/>
    </row>
    <row r="102" spans="2:3" s="56" customFormat="1" ht="12.75">
      <c r="B102" s="55"/>
      <c r="C102" s="44"/>
    </row>
    <row r="103" spans="2:3" s="56" customFormat="1" ht="12.75">
      <c r="B103" s="55"/>
      <c r="C103" s="44"/>
    </row>
    <row r="104" spans="2:3" s="56" customFormat="1" ht="12.75">
      <c r="B104" s="55"/>
      <c r="C104" s="44"/>
    </row>
    <row r="105" spans="2:3" s="56" customFormat="1" ht="12.75">
      <c r="B105" s="55"/>
      <c r="C105" s="44"/>
    </row>
    <row r="106" spans="2:3" s="56" customFormat="1" ht="12.75">
      <c r="B106" s="55"/>
      <c r="C106" s="44"/>
    </row>
    <row r="107" spans="2:3" s="56" customFormat="1" ht="12.75">
      <c r="B107" s="55"/>
      <c r="C107" s="44"/>
    </row>
    <row r="108" spans="2:3" s="56" customFormat="1" ht="12.75">
      <c r="B108" s="55"/>
      <c r="C108" s="44"/>
    </row>
    <row r="109" spans="2:3" s="56" customFormat="1" ht="12.75">
      <c r="B109" s="55"/>
      <c r="C109" s="44"/>
    </row>
    <row r="110" spans="2:3" s="56" customFormat="1" ht="12.75">
      <c r="B110" s="55"/>
      <c r="C110" s="44"/>
    </row>
    <row r="111" spans="2:3" s="56" customFormat="1" ht="12.75">
      <c r="B111" s="55"/>
      <c r="C111" s="44"/>
    </row>
    <row r="112" spans="2:3" s="56" customFormat="1" ht="12.75">
      <c r="B112" s="55"/>
      <c r="C112" s="44"/>
    </row>
    <row r="113" spans="2:3" s="56" customFormat="1" ht="12.75">
      <c r="B113" s="55"/>
      <c r="C113" s="44"/>
    </row>
    <row r="114" spans="2:3" s="56" customFormat="1" ht="12.75">
      <c r="B114" s="55"/>
      <c r="C114" s="44"/>
    </row>
    <row r="115" spans="2:3" s="56" customFormat="1" ht="12.75">
      <c r="B115" s="55"/>
      <c r="C115" s="44"/>
    </row>
    <row r="116" spans="2:3" s="56" customFormat="1" ht="12.75">
      <c r="B116" s="55"/>
      <c r="C116" s="44"/>
    </row>
    <row r="117" spans="2:3" s="56" customFormat="1" ht="12.75">
      <c r="B117" s="55"/>
      <c r="C117" s="44"/>
    </row>
    <row r="118" spans="2:3" s="56" customFormat="1" ht="12.75">
      <c r="B118" s="55"/>
      <c r="C118" s="44"/>
    </row>
    <row r="119" spans="2:3" s="56" customFormat="1" ht="12.75">
      <c r="B119" s="55"/>
      <c r="C119" s="44"/>
    </row>
    <row r="120" spans="2:3" s="56" customFormat="1" ht="12.75">
      <c r="B120" s="55"/>
      <c r="C120" s="44"/>
    </row>
    <row r="121" spans="2:3" s="56" customFormat="1" ht="12.75">
      <c r="B121" s="55"/>
      <c r="C121" s="44"/>
    </row>
    <row r="122" spans="2:3" s="56" customFormat="1" ht="12.75">
      <c r="B122" s="55"/>
      <c r="C122" s="44"/>
    </row>
    <row r="123" spans="2:3" s="56" customFormat="1" ht="12.75">
      <c r="B123" s="55"/>
      <c r="C123" s="44"/>
    </row>
    <row r="124" spans="2:3" s="56" customFormat="1" ht="12.75">
      <c r="B124" s="55"/>
      <c r="C124" s="44"/>
    </row>
    <row r="125" spans="2:3" s="56" customFormat="1" ht="12.75">
      <c r="B125" s="55"/>
      <c r="C125" s="44"/>
    </row>
    <row r="126" spans="2:3" s="56" customFormat="1" ht="12.75">
      <c r="B126" s="55"/>
      <c r="C126" s="44"/>
    </row>
    <row r="127" spans="2:3" s="56" customFormat="1" ht="12.75">
      <c r="B127" s="55"/>
      <c r="C127" s="44"/>
    </row>
    <row r="128" spans="2:3" s="56" customFormat="1" ht="12.75">
      <c r="B128" s="55"/>
      <c r="C128" s="44"/>
    </row>
    <row r="129" spans="2:3" s="56" customFormat="1" ht="12.75">
      <c r="B129" s="55"/>
      <c r="C129" s="44"/>
    </row>
    <row r="130" spans="2:3" s="56" customFormat="1" ht="12.75">
      <c r="B130" s="55"/>
      <c r="C130" s="44"/>
    </row>
    <row r="131" spans="2:3" s="56" customFormat="1" ht="12.75">
      <c r="B131" s="55"/>
      <c r="C131" s="44"/>
    </row>
    <row r="132" spans="2:9" s="56" customFormat="1" ht="12.75">
      <c r="B132" s="55"/>
      <c r="C132" s="44"/>
      <c r="G132" s="55"/>
      <c r="H132" s="55"/>
      <c r="I132" s="55"/>
    </row>
    <row r="133" spans="2:9" s="56" customFormat="1" ht="12.75">
      <c r="B133" s="55"/>
      <c r="C133" s="44"/>
      <c r="G133" s="55"/>
      <c r="H133" s="55"/>
      <c r="I133" s="55"/>
    </row>
    <row r="134" spans="1:17" s="56" customFormat="1" ht="12.75">
      <c r="A134" s="55"/>
      <c r="B134" s="55"/>
      <c r="C134" s="58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s="56" customFormat="1" ht="12.75">
      <c r="A135" s="55"/>
      <c r="B135" s="55"/>
      <c r="C135" s="58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  <row r="136" spans="1:17" s="56" customFormat="1" ht="12.75">
      <c r="A136" s="55"/>
      <c r="B136" s="55"/>
      <c r="C136" s="58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</row>
    <row r="137" spans="1:17" s="56" customFormat="1" ht="12.75">
      <c r="A137" s="55"/>
      <c r="B137" s="55"/>
      <c r="C137" s="58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</row>
    <row r="138" spans="1:17" s="56" customFormat="1" ht="12.75">
      <c r="A138" s="55"/>
      <c r="B138" s="55"/>
      <c r="C138" s="58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</row>
    <row r="139" spans="1:17" s="56" customFormat="1" ht="12.75">
      <c r="A139" s="55"/>
      <c r="B139" s="55"/>
      <c r="C139" s="58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</row>
    <row r="140" spans="1:17" s="56" customFormat="1" ht="12.75">
      <c r="A140" s="55"/>
      <c r="B140" s="55"/>
      <c r="C140" s="58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</row>
    <row r="141" spans="1:17" s="56" customFormat="1" ht="12.75">
      <c r="A141" s="55"/>
      <c r="B141" s="55"/>
      <c r="C141" s="58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</row>
    <row r="142" spans="1:17" s="56" customFormat="1" ht="12.75">
      <c r="A142" s="55"/>
      <c r="B142" s="55"/>
      <c r="C142" s="58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</row>
    <row r="143" spans="1:17" s="56" customFormat="1" ht="12.75">
      <c r="A143" s="55"/>
      <c r="B143" s="55"/>
      <c r="C143" s="58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</row>
    <row r="144" spans="1:17" s="56" customFormat="1" ht="12.75">
      <c r="A144" s="55"/>
      <c r="B144" s="55"/>
      <c r="C144" s="58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</row>
    <row r="145" spans="1:17" s="56" customFormat="1" ht="12.75">
      <c r="A145" s="55"/>
      <c r="B145" s="55"/>
      <c r="C145" s="58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</row>
    <row r="146" ht="12.75">
      <c r="C146" s="58"/>
    </row>
    <row r="147" ht="12.75">
      <c r="C147" s="58"/>
    </row>
    <row r="148" ht="12.75">
      <c r="C148" s="58"/>
    </row>
    <row r="149" ht="12.75">
      <c r="C149" s="58"/>
    </row>
    <row r="150" ht="12.75">
      <c r="C150" s="58"/>
    </row>
    <row r="151" ht="12.75">
      <c r="C151" s="58"/>
    </row>
    <row r="152" ht="12.75">
      <c r="C152" s="58"/>
    </row>
    <row r="153" ht="12.75">
      <c r="C153" s="58"/>
    </row>
    <row r="154" ht="12.75">
      <c r="C154" s="58"/>
    </row>
    <row r="155" ht="12.75">
      <c r="C155" s="58"/>
    </row>
    <row r="156" ht="12.75">
      <c r="C156" s="58"/>
    </row>
    <row r="157" ht="12.75">
      <c r="C157" s="58"/>
    </row>
    <row r="158" ht="12.75">
      <c r="C158" s="58"/>
    </row>
    <row r="159" ht="12.75">
      <c r="C159" s="58"/>
    </row>
    <row r="160" ht="12.75">
      <c r="C160" s="58"/>
    </row>
    <row r="161" ht="12.75">
      <c r="C161" s="58"/>
    </row>
    <row r="162" ht="12.75">
      <c r="C162" s="58"/>
    </row>
    <row r="163" ht="12.75">
      <c r="C163" s="58"/>
    </row>
    <row r="164" ht="12.75">
      <c r="C164" s="58"/>
    </row>
    <row r="165" ht="12.75">
      <c r="C165" s="58"/>
    </row>
    <row r="166" ht="12.75">
      <c r="C166" s="58"/>
    </row>
    <row r="167" ht="12.75">
      <c r="C167" s="58"/>
    </row>
    <row r="168" ht="12.75">
      <c r="C168" s="58"/>
    </row>
    <row r="169" ht="12.75">
      <c r="C169" s="58"/>
    </row>
    <row r="170" ht="12.75">
      <c r="C170" s="58"/>
    </row>
    <row r="171" ht="12.75">
      <c r="C171" s="58"/>
    </row>
    <row r="172" ht="12.75">
      <c r="C172" s="58"/>
    </row>
    <row r="173" ht="12.75">
      <c r="C173" s="58"/>
    </row>
    <row r="174" ht="12.75">
      <c r="C174" s="58"/>
    </row>
    <row r="175" ht="12.75">
      <c r="C175" s="58"/>
    </row>
    <row r="176" ht="12.75">
      <c r="C176" s="58"/>
    </row>
    <row r="177" ht="12.75">
      <c r="C177" s="58"/>
    </row>
    <row r="178" ht="12.75">
      <c r="C178" s="58"/>
    </row>
    <row r="179" ht="12.75">
      <c r="C179" s="58"/>
    </row>
    <row r="180" ht="12.75">
      <c r="C180" s="58"/>
    </row>
    <row r="181" ht="12.75">
      <c r="C181" s="58"/>
    </row>
    <row r="182" ht="12.75">
      <c r="C182" s="58"/>
    </row>
    <row r="183" ht="12.75">
      <c r="C183" s="58"/>
    </row>
    <row r="184" ht="12.75">
      <c r="C184" s="58"/>
    </row>
    <row r="185" ht="12.75">
      <c r="C185" s="58"/>
    </row>
    <row r="186" ht="12.75">
      <c r="C186" s="58"/>
    </row>
    <row r="187" ht="12.75">
      <c r="C187" s="58"/>
    </row>
    <row r="188" ht="12.75">
      <c r="C188" s="58"/>
    </row>
    <row r="189" ht="12.75">
      <c r="C189" s="58"/>
    </row>
    <row r="190" ht="12.75">
      <c r="C190" s="58"/>
    </row>
    <row r="191" ht="12.75">
      <c r="C191" s="58"/>
    </row>
    <row r="192" ht="12.75">
      <c r="C192" s="58"/>
    </row>
    <row r="193" ht="12.75">
      <c r="C193" s="58"/>
    </row>
    <row r="194" ht="12.75">
      <c r="C194" s="58"/>
    </row>
    <row r="195" ht="12.75">
      <c r="C195" s="58"/>
    </row>
    <row r="196" ht="12.75">
      <c r="C196" s="58"/>
    </row>
    <row r="197" ht="12.75">
      <c r="C197" s="58"/>
    </row>
    <row r="198" ht="12.75">
      <c r="C198" s="58"/>
    </row>
    <row r="199" ht="12.75">
      <c r="C199" s="58"/>
    </row>
    <row r="200" ht="12.75">
      <c r="C200" s="58"/>
    </row>
    <row r="201" ht="12.75">
      <c r="C201" s="58"/>
    </row>
    <row r="202" ht="12.75">
      <c r="C202" s="58"/>
    </row>
    <row r="203" ht="12.75">
      <c r="C203" s="58"/>
    </row>
    <row r="204" ht="12.75">
      <c r="C204" s="58"/>
    </row>
    <row r="205" ht="12.75">
      <c r="C205" s="58"/>
    </row>
    <row r="206" ht="12.75">
      <c r="C206" s="58"/>
    </row>
    <row r="207" ht="12.75">
      <c r="C207" s="58"/>
    </row>
    <row r="208" ht="12.75">
      <c r="C208" s="58"/>
    </row>
    <row r="209" ht="12.75">
      <c r="C209" s="58"/>
    </row>
    <row r="210" ht="12.75">
      <c r="C210" s="58"/>
    </row>
    <row r="211" ht="12.75">
      <c r="C211" s="58"/>
    </row>
    <row r="212" ht="12.75">
      <c r="C212" s="58"/>
    </row>
    <row r="213" ht="12.75">
      <c r="C213" s="58"/>
    </row>
    <row r="214" ht="12.75">
      <c r="C214" s="58"/>
    </row>
    <row r="215" ht="12.75">
      <c r="C215" s="58"/>
    </row>
    <row r="216" ht="12.75">
      <c r="C216" s="58"/>
    </row>
    <row r="217" ht="12.75">
      <c r="C217" s="58"/>
    </row>
    <row r="218" ht="12.75">
      <c r="C218" s="58"/>
    </row>
    <row r="219" ht="12.75">
      <c r="C219" s="58"/>
    </row>
    <row r="220" ht="12.75">
      <c r="C220" s="58"/>
    </row>
    <row r="221" ht="12.75">
      <c r="C221" s="58"/>
    </row>
    <row r="222" ht="12.75">
      <c r="C222" s="58"/>
    </row>
    <row r="223" ht="12.75">
      <c r="C223" s="58"/>
    </row>
    <row r="224" ht="12.75">
      <c r="C224" s="58"/>
    </row>
    <row r="225" ht="12.75">
      <c r="C225" s="58"/>
    </row>
    <row r="226" ht="12.75">
      <c r="C226" s="58"/>
    </row>
    <row r="227" ht="12.75">
      <c r="C227" s="58"/>
    </row>
    <row r="228" ht="12.75">
      <c r="C228" s="58"/>
    </row>
    <row r="229" ht="12.75">
      <c r="C229" s="58"/>
    </row>
    <row r="230" ht="12.75">
      <c r="C230" s="58"/>
    </row>
    <row r="231" ht="12.75">
      <c r="C231" s="58"/>
    </row>
    <row r="232" ht="12.75">
      <c r="C232" s="58"/>
    </row>
    <row r="233" ht="12.75">
      <c r="C233" s="58"/>
    </row>
    <row r="234" ht="12.75">
      <c r="C234" s="58"/>
    </row>
    <row r="235" ht="12.75">
      <c r="C235" s="58"/>
    </row>
    <row r="236" ht="12.75">
      <c r="C236" s="58"/>
    </row>
    <row r="237" ht="12.75">
      <c r="C237" s="58"/>
    </row>
    <row r="238" ht="12.75">
      <c r="C238" s="58"/>
    </row>
    <row r="239" ht="12.75">
      <c r="C239" s="58"/>
    </row>
    <row r="240" ht="12.75">
      <c r="C240" s="58"/>
    </row>
    <row r="241" ht="12.75">
      <c r="C241" s="58"/>
    </row>
    <row r="242" ht="12.75">
      <c r="C242" s="58"/>
    </row>
    <row r="243" ht="12.75">
      <c r="C243" s="58"/>
    </row>
    <row r="244" ht="12.75">
      <c r="C244" s="58"/>
    </row>
    <row r="245" ht="12.75">
      <c r="C245" s="58"/>
    </row>
    <row r="246" ht="12.75">
      <c r="C246" s="58"/>
    </row>
    <row r="247" ht="12.75">
      <c r="C247" s="58"/>
    </row>
    <row r="248" ht="12.75">
      <c r="C248" s="58"/>
    </row>
    <row r="249" ht="12.75">
      <c r="C249" s="58"/>
    </row>
    <row r="250" ht="12.75">
      <c r="C250" s="58"/>
    </row>
    <row r="251" ht="12.75">
      <c r="C251" s="58"/>
    </row>
    <row r="252" ht="12.75">
      <c r="C252" s="58"/>
    </row>
    <row r="253" ht="12.75">
      <c r="C253" s="58"/>
    </row>
    <row r="254" ht="12.75">
      <c r="C254" s="58"/>
    </row>
    <row r="255" ht="12.75">
      <c r="C255" s="58"/>
    </row>
    <row r="256" ht="12.75">
      <c r="C256" s="58"/>
    </row>
    <row r="257" ht="12.75">
      <c r="C257" s="58"/>
    </row>
    <row r="258" ht="12.75">
      <c r="C258" s="58"/>
    </row>
    <row r="259" ht="12.75">
      <c r="C259" s="58"/>
    </row>
    <row r="260" ht="12.75">
      <c r="C260" s="58"/>
    </row>
    <row r="261" ht="12.75">
      <c r="C261" s="58"/>
    </row>
    <row r="262" ht="12.75">
      <c r="C262" s="58"/>
    </row>
    <row r="263" ht="12.75">
      <c r="C263" s="58"/>
    </row>
    <row r="264" ht="12.75">
      <c r="C264" s="58"/>
    </row>
    <row r="265" ht="12.75">
      <c r="C265" s="58"/>
    </row>
    <row r="266" ht="12.75">
      <c r="C266" s="58"/>
    </row>
    <row r="267" ht="12.75">
      <c r="C267" s="58"/>
    </row>
    <row r="268" ht="12.75">
      <c r="C268" s="58"/>
    </row>
    <row r="269" ht="12.75">
      <c r="C269" s="58"/>
    </row>
    <row r="270" ht="12.75">
      <c r="C270" s="58"/>
    </row>
    <row r="271" ht="12.75">
      <c r="C271" s="58"/>
    </row>
    <row r="272" ht="12.75">
      <c r="C272" s="58"/>
    </row>
    <row r="273" ht="12.75">
      <c r="C273" s="58"/>
    </row>
    <row r="274" ht="12.75">
      <c r="C274" s="58"/>
    </row>
    <row r="275" ht="12.75">
      <c r="C275" s="58"/>
    </row>
    <row r="276" ht="12.75">
      <c r="C276" s="58"/>
    </row>
    <row r="277" ht="12.75">
      <c r="C277" s="58"/>
    </row>
    <row r="278" ht="12.75">
      <c r="C278" s="58"/>
    </row>
    <row r="279" ht="12.75">
      <c r="C279" s="58"/>
    </row>
    <row r="280" ht="12.75">
      <c r="C280" s="58"/>
    </row>
    <row r="281" ht="12.75">
      <c r="C281" s="58"/>
    </row>
    <row r="282" ht="12.75">
      <c r="C282" s="58"/>
    </row>
    <row r="283" ht="12.75">
      <c r="C283" s="58"/>
    </row>
    <row r="284" ht="12.75">
      <c r="C284" s="58"/>
    </row>
    <row r="285" ht="12.75">
      <c r="C285" s="58"/>
    </row>
    <row r="286" ht="12.75">
      <c r="C286" s="58"/>
    </row>
    <row r="287" ht="12.75">
      <c r="C287" s="58"/>
    </row>
    <row r="288" ht="12.75">
      <c r="C288" s="58"/>
    </row>
    <row r="289" ht="12.75">
      <c r="C289" s="58"/>
    </row>
    <row r="290" ht="12.75">
      <c r="C290" s="58"/>
    </row>
    <row r="291" ht="12.75">
      <c r="C291" s="58"/>
    </row>
    <row r="292" ht="12.75">
      <c r="C292" s="58"/>
    </row>
    <row r="293" ht="12.75">
      <c r="C293" s="58"/>
    </row>
    <row r="294" ht="12.75">
      <c r="C294" s="58"/>
    </row>
    <row r="295" ht="12.75">
      <c r="C295" s="58"/>
    </row>
    <row r="296" ht="12.75">
      <c r="C296" s="58"/>
    </row>
    <row r="297" ht="12.75">
      <c r="C297" s="58"/>
    </row>
    <row r="298" ht="12.75">
      <c r="C298" s="58"/>
    </row>
    <row r="299" ht="12.75">
      <c r="C299" s="58"/>
    </row>
    <row r="300" ht="12.75">
      <c r="C300" s="58"/>
    </row>
    <row r="301" ht="12.75">
      <c r="C301" s="58"/>
    </row>
    <row r="302" ht="12.75">
      <c r="C302" s="58"/>
    </row>
    <row r="303" ht="12.75">
      <c r="C303" s="58"/>
    </row>
    <row r="304" ht="12.75">
      <c r="C304" s="58"/>
    </row>
    <row r="305" ht="12.75">
      <c r="C305" s="58"/>
    </row>
    <row r="306" ht="12.75">
      <c r="C306" s="58"/>
    </row>
    <row r="307" ht="12.75">
      <c r="C307" s="58"/>
    </row>
    <row r="308" ht="12.75">
      <c r="C308" s="58"/>
    </row>
    <row r="309" ht="12.75">
      <c r="C309" s="58"/>
    </row>
    <row r="310" ht="12.75">
      <c r="C310" s="58"/>
    </row>
    <row r="311" ht="12.75">
      <c r="C311" s="58"/>
    </row>
    <row r="312" ht="12.75">
      <c r="C312" s="58"/>
    </row>
    <row r="313" ht="12.75">
      <c r="C313" s="58"/>
    </row>
    <row r="314" ht="12.75">
      <c r="C314" s="58"/>
    </row>
    <row r="315" ht="12.75">
      <c r="C315" s="58"/>
    </row>
    <row r="316" ht="12.75">
      <c r="C316" s="58"/>
    </row>
    <row r="317" ht="12.75">
      <c r="C317" s="58"/>
    </row>
    <row r="318" ht="12.75">
      <c r="C318" s="58"/>
    </row>
    <row r="319" ht="12.75">
      <c r="C319" s="58"/>
    </row>
    <row r="320" ht="12.75">
      <c r="C320" s="58"/>
    </row>
    <row r="321" ht="12.75">
      <c r="C321" s="58"/>
    </row>
    <row r="322" ht="12.75">
      <c r="C322" s="58"/>
    </row>
    <row r="323" ht="12.75">
      <c r="C323" s="58"/>
    </row>
    <row r="324" ht="12.75">
      <c r="C324" s="58"/>
    </row>
    <row r="325" ht="12.75">
      <c r="C325" s="58"/>
    </row>
    <row r="326" ht="12.75">
      <c r="C326" s="58"/>
    </row>
    <row r="327" ht="12.75">
      <c r="C327" s="58"/>
    </row>
    <row r="328" ht="12.75">
      <c r="C328" s="58"/>
    </row>
    <row r="329" ht="12.75">
      <c r="C329" s="58"/>
    </row>
    <row r="330" ht="12.75">
      <c r="C330" s="58"/>
    </row>
    <row r="331" ht="12.75">
      <c r="C331" s="58"/>
    </row>
    <row r="332" ht="12.75">
      <c r="C332" s="58"/>
    </row>
    <row r="333" ht="12.75">
      <c r="C333" s="58"/>
    </row>
    <row r="334" ht="12.75">
      <c r="C334" s="58"/>
    </row>
    <row r="335" ht="12.75">
      <c r="C335" s="58"/>
    </row>
    <row r="336" ht="12.75">
      <c r="C336" s="58"/>
    </row>
    <row r="337" ht="12.75">
      <c r="C337" s="58"/>
    </row>
    <row r="338" ht="12.75">
      <c r="C338" s="58"/>
    </row>
    <row r="339" ht="12.75">
      <c r="C339" s="58"/>
    </row>
    <row r="340" ht="12.75">
      <c r="C340" s="58"/>
    </row>
    <row r="341" ht="12.75">
      <c r="C341" s="58"/>
    </row>
    <row r="342" ht="12.75">
      <c r="C342" s="58"/>
    </row>
    <row r="343" ht="12.75">
      <c r="C343" s="58"/>
    </row>
    <row r="344" ht="12.75">
      <c r="C344" s="58"/>
    </row>
    <row r="345" ht="12.75">
      <c r="C345" s="58"/>
    </row>
    <row r="346" ht="12.75">
      <c r="C346" s="58"/>
    </row>
    <row r="347" ht="12.75">
      <c r="C347" s="58"/>
    </row>
    <row r="348" ht="12.75">
      <c r="C348" s="58"/>
    </row>
    <row r="349" ht="12.75">
      <c r="C349" s="58"/>
    </row>
    <row r="350" ht="12.75">
      <c r="C350" s="58"/>
    </row>
    <row r="351" ht="12.75">
      <c r="C351" s="58"/>
    </row>
    <row r="352" ht="12.75">
      <c r="C352" s="58"/>
    </row>
    <row r="353" ht="12.75">
      <c r="C353" s="58"/>
    </row>
    <row r="354" ht="12.75">
      <c r="C354" s="58"/>
    </row>
    <row r="355" ht="12.75">
      <c r="C355" s="58"/>
    </row>
    <row r="356" ht="12.75">
      <c r="C356" s="58"/>
    </row>
    <row r="357" ht="12.75">
      <c r="C357" s="58"/>
    </row>
    <row r="358" ht="12.75">
      <c r="C358" s="58"/>
    </row>
    <row r="359" ht="12.75">
      <c r="C359" s="58"/>
    </row>
    <row r="360" ht="12.75">
      <c r="C360" s="58"/>
    </row>
    <row r="361" ht="12.75">
      <c r="C361" s="58"/>
    </row>
    <row r="362" ht="12.75">
      <c r="C362" s="58"/>
    </row>
    <row r="363" ht="12.75">
      <c r="C363" s="58"/>
    </row>
    <row r="364" ht="12.75">
      <c r="C364" s="58"/>
    </row>
    <row r="365" ht="12.75">
      <c r="C365" s="58"/>
    </row>
    <row r="366" ht="12.75">
      <c r="C366" s="58"/>
    </row>
    <row r="367" ht="12.75">
      <c r="C367" s="58"/>
    </row>
    <row r="368" ht="12.75">
      <c r="C368" s="58"/>
    </row>
    <row r="369" ht="12.75">
      <c r="C369" s="58"/>
    </row>
    <row r="370" ht="12.75">
      <c r="C370" s="58"/>
    </row>
    <row r="371" ht="12.75">
      <c r="C371" s="58"/>
    </row>
    <row r="372" ht="12.75">
      <c r="C372" s="58"/>
    </row>
    <row r="373" ht="12.75">
      <c r="C373" s="58"/>
    </row>
    <row r="374" ht="12.75">
      <c r="C374" s="58"/>
    </row>
    <row r="375" ht="12.75">
      <c r="C375" s="58"/>
    </row>
    <row r="376" ht="12.75">
      <c r="C376" s="58"/>
    </row>
    <row r="377" ht="12.75">
      <c r="C377" s="58"/>
    </row>
    <row r="378" ht="12.75">
      <c r="C378" s="58"/>
    </row>
    <row r="379" ht="12.75">
      <c r="C379" s="58"/>
    </row>
    <row r="380" ht="12.75">
      <c r="C380" s="58"/>
    </row>
    <row r="381" ht="12.75">
      <c r="C381" s="58"/>
    </row>
    <row r="382" ht="12.75">
      <c r="C382" s="58"/>
    </row>
    <row r="383" ht="12.75">
      <c r="C383" s="58"/>
    </row>
    <row r="384" ht="12.75">
      <c r="C384" s="58"/>
    </row>
    <row r="385" ht="12.75">
      <c r="C385" s="58"/>
    </row>
    <row r="386" ht="12.75">
      <c r="C386" s="58"/>
    </row>
    <row r="387" ht="12.75">
      <c r="C387" s="58"/>
    </row>
    <row r="388" ht="12.75">
      <c r="C388" s="58"/>
    </row>
    <row r="389" ht="12.75">
      <c r="C389" s="58"/>
    </row>
    <row r="390" ht="12.75">
      <c r="C390" s="58"/>
    </row>
    <row r="391" ht="12.75">
      <c r="C391" s="58"/>
    </row>
    <row r="392" ht="12.75">
      <c r="C392" s="58"/>
    </row>
    <row r="393" ht="12.75">
      <c r="C393" s="58"/>
    </row>
    <row r="394" ht="12.75">
      <c r="C394" s="58"/>
    </row>
    <row r="395" ht="12.75">
      <c r="C395" s="58"/>
    </row>
    <row r="396" ht="12.75">
      <c r="C396" s="58"/>
    </row>
    <row r="397" ht="12.75">
      <c r="C397" s="58"/>
    </row>
    <row r="398" ht="12.75">
      <c r="C398" s="58"/>
    </row>
    <row r="399" ht="12.75">
      <c r="C399" s="58"/>
    </row>
    <row r="400" ht="12.75">
      <c r="C400" s="58"/>
    </row>
    <row r="401" ht="12.75">
      <c r="C401" s="58"/>
    </row>
    <row r="402" ht="12.75">
      <c r="C402" s="58"/>
    </row>
    <row r="403" ht="12.75">
      <c r="C403" s="58"/>
    </row>
    <row r="404" ht="12.75">
      <c r="C404" s="58"/>
    </row>
    <row r="405" ht="12.75">
      <c r="C405" s="58"/>
    </row>
    <row r="406" ht="12.75">
      <c r="C406" s="58"/>
    </row>
    <row r="407" ht="12.75">
      <c r="C407" s="58"/>
    </row>
    <row r="408" ht="12.75">
      <c r="C408" s="58"/>
    </row>
    <row r="409" ht="12.75">
      <c r="C409" s="58"/>
    </row>
    <row r="410" ht="12.75">
      <c r="C410" s="58"/>
    </row>
    <row r="411" ht="12.75">
      <c r="C411" s="58"/>
    </row>
    <row r="412" ht="12.75">
      <c r="C412" s="58"/>
    </row>
    <row r="413" ht="12.75">
      <c r="C413" s="58"/>
    </row>
    <row r="414" ht="12.75">
      <c r="C414" s="58"/>
    </row>
    <row r="415" ht="12.75">
      <c r="C415" s="58"/>
    </row>
    <row r="416" ht="12.75">
      <c r="C416" s="58"/>
    </row>
    <row r="417" ht="12.75">
      <c r="C417" s="58"/>
    </row>
    <row r="418" ht="12.75">
      <c r="C418" s="58"/>
    </row>
    <row r="419" ht="12.75">
      <c r="C419" s="58"/>
    </row>
    <row r="420" ht="12.75">
      <c r="C420" s="58"/>
    </row>
    <row r="421" ht="12.75">
      <c r="C421" s="58"/>
    </row>
    <row r="422" ht="12.75">
      <c r="C422" s="58"/>
    </row>
    <row r="423" ht="12.75">
      <c r="C423" s="58"/>
    </row>
    <row r="424" ht="12.75">
      <c r="C424" s="58"/>
    </row>
    <row r="425" ht="12.75">
      <c r="C425" s="58"/>
    </row>
    <row r="426" ht="12.75">
      <c r="C426" s="58"/>
    </row>
    <row r="427" ht="12.75">
      <c r="C427" s="58"/>
    </row>
    <row r="428" ht="12.75">
      <c r="C428" s="58"/>
    </row>
    <row r="429" ht="12.75">
      <c r="C429" s="58"/>
    </row>
    <row r="430" ht="12.75">
      <c r="C430" s="58"/>
    </row>
    <row r="431" ht="12.75">
      <c r="C431" s="58"/>
    </row>
    <row r="432" ht="12.75">
      <c r="C432" s="58"/>
    </row>
    <row r="433" ht="12.75">
      <c r="C433" s="58"/>
    </row>
    <row r="434" ht="12.75">
      <c r="C434" s="58"/>
    </row>
    <row r="435" ht="12.75">
      <c r="C435" s="58"/>
    </row>
    <row r="436" ht="12.75">
      <c r="C436" s="58"/>
    </row>
    <row r="437" ht="12.75">
      <c r="C437" s="58"/>
    </row>
    <row r="438" ht="12.75">
      <c r="C438" s="58"/>
    </row>
    <row r="439" ht="12.75">
      <c r="C439" s="58"/>
    </row>
    <row r="440" ht="12.75">
      <c r="C440" s="58"/>
    </row>
    <row r="441" ht="12.75">
      <c r="C441" s="58"/>
    </row>
    <row r="442" ht="12.75">
      <c r="C442" s="58"/>
    </row>
    <row r="443" ht="12.75">
      <c r="C443" s="58"/>
    </row>
    <row r="444" ht="12.75">
      <c r="C444" s="58"/>
    </row>
    <row r="445" ht="12.75">
      <c r="C445" s="58"/>
    </row>
    <row r="446" ht="12.75">
      <c r="C446" s="58"/>
    </row>
    <row r="447" ht="12.75">
      <c r="C447" s="58"/>
    </row>
    <row r="448" ht="12.75">
      <c r="C448" s="58"/>
    </row>
    <row r="449" ht="12.75">
      <c r="C449" s="58"/>
    </row>
    <row r="450" ht="12.75">
      <c r="C450" s="58"/>
    </row>
    <row r="451" ht="12.75">
      <c r="C451" s="58"/>
    </row>
    <row r="452" ht="12.75">
      <c r="C452" s="58"/>
    </row>
    <row r="453" ht="12.75">
      <c r="C453" s="58"/>
    </row>
    <row r="454" ht="12.75">
      <c r="C454" s="58"/>
    </row>
    <row r="455" ht="12.75">
      <c r="C455" s="58"/>
    </row>
    <row r="456" ht="12.75">
      <c r="C456" s="58"/>
    </row>
    <row r="457" ht="12.75">
      <c r="C457" s="58"/>
    </row>
    <row r="458" ht="12.75">
      <c r="C458" s="58"/>
    </row>
    <row r="459" ht="12.75">
      <c r="C459" s="58"/>
    </row>
    <row r="460" ht="12.75">
      <c r="C460" s="58"/>
    </row>
    <row r="461" ht="12.75">
      <c r="C461" s="58"/>
    </row>
    <row r="462" ht="12.75">
      <c r="C462" s="58"/>
    </row>
    <row r="463" ht="12.75">
      <c r="C463" s="58"/>
    </row>
    <row r="464" ht="12.75">
      <c r="C464" s="58"/>
    </row>
    <row r="465" ht="12.75">
      <c r="C465" s="58"/>
    </row>
    <row r="466" ht="12.75">
      <c r="C466" s="58"/>
    </row>
    <row r="467" ht="12.75">
      <c r="C467" s="58"/>
    </row>
    <row r="468" ht="12.75">
      <c r="C468" s="58"/>
    </row>
    <row r="469" ht="12.75">
      <c r="C469" s="58"/>
    </row>
    <row r="470" ht="12.75">
      <c r="C470" s="58"/>
    </row>
    <row r="471" ht="12.75">
      <c r="C471" s="58"/>
    </row>
    <row r="472" ht="12.75">
      <c r="C472" s="58"/>
    </row>
    <row r="473" ht="12.75">
      <c r="C473" s="58"/>
    </row>
    <row r="474" ht="12.75">
      <c r="C474" s="58"/>
    </row>
    <row r="475" ht="12.75">
      <c r="C475" s="58"/>
    </row>
    <row r="476" ht="12.75">
      <c r="C476" s="58"/>
    </row>
    <row r="477" ht="12.75">
      <c r="C477" s="58"/>
    </row>
    <row r="478" ht="12.75">
      <c r="C478" s="58"/>
    </row>
    <row r="479" ht="12.75">
      <c r="C479" s="58"/>
    </row>
    <row r="480" ht="12.75">
      <c r="C480" s="58"/>
    </row>
    <row r="481" ht="12.75">
      <c r="C481" s="58"/>
    </row>
    <row r="482" ht="12.75">
      <c r="C482" s="58"/>
    </row>
    <row r="483" ht="12.75">
      <c r="C483" s="58"/>
    </row>
    <row r="484" ht="12.75">
      <c r="C484" s="58"/>
    </row>
    <row r="485" ht="12.75">
      <c r="C485" s="58"/>
    </row>
    <row r="486" ht="12.75">
      <c r="C486" s="58"/>
    </row>
    <row r="487" ht="12.75">
      <c r="C487" s="58"/>
    </row>
    <row r="488" ht="12.75">
      <c r="C488" s="58"/>
    </row>
    <row r="489" ht="12.75">
      <c r="C489" s="58"/>
    </row>
    <row r="490" ht="12.75">
      <c r="C490" s="58"/>
    </row>
    <row r="491" ht="12.75">
      <c r="C491" s="58"/>
    </row>
    <row r="492" ht="12.75">
      <c r="C492" s="58"/>
    </row>
    <row r="493" ht="12.75">
      <c r="C493" s="58"/>
    </row>
    <row r="494" ht="12.75">
      <c r="C494" s="58"/>
    </row>
    <row r="495" ht="12.75">
      <c r="C495" s="58"/>
    </row>
    <row r="496" ht="12.75">
      <c r="C496" s="58"/>
    </row>
    <row r="497" ht="12.75">
      <c r="C497" s="58"/>
    </row>
    <row r="498" ht="12.75">
      <c r="C498" s="58"/>
    </row>
    <row r="499" ht="12.75">
      <c r="C499" s="58"/>
    </row>
    <row r="500" ht="12.75">
      <c r="C500" s="58"/>
    </row>
    <row r="501" ht="12.75">
      <c r="C501" s="58"/>
    </row>
    <row r="502" ht="12.75">
      <c r="C502" s="58"/>
    </row>
    <row r="503" ht="12.75">
      <c r="C503" s="58"/>
    </row>
    <row r="504" ht="12.75">
      <c r="C504" s="58"/>
    </row>
    <row r="505" ht="12.75">
      <c r="C505" s="58"/>
    </row>
    <row r="506" ht="12.75">
      <c r="C506" s="58"/>
    </row>
    <row r="507" ht="12.75">
      <c r="C507" s="58"/>
    </row>
    <row r="508" ht="12.75">
      <c r="C508" s="58"/>
    </row>
    <row r="509" ht="12.75">
      <c r="C509" s="58"/>
    </row>
    <row r="510" ht="12.75">
      <c r="C510" s="58"/>
    </row>
    <row r="511" ht="12.75">
      <c r="C511" s="58"/>
    </row>
    <row r="512" ht="12.75">
      <c r="C512" s="58"/>
    </row>
    <row r="513" ht="12.75">
      <c r="C513" s="58"/>
    </row>
    <row r="514" ht="12.75">
      <c r="C514" s="58"/>
    </row>
    <row r="515" ht="12.75">
      <c r="C515" s="58"/>
    </row>
    <row r="516" ht="12.75">
      <c r="C516" s="58"/>
    </row>
    <row r="517" ht="12.75">
      <c r="C517" s="58"/>
    </row>
    <row r="518" ht="12.75">
      <c r="C518" s="58"/>
    </row>
    <row r="519" ht="12.75">
      <c r="C519" s="58"/>
    </row>
    <row r="520" ht="12.75">
      <c r="C520" s="58"/>
    </row>
    <row r="521" ht="12.75">
      <c r="C521" s="58"/>
    </row>
    <row r="522" ht="12.75">
      <c r="C522" s="58"/>
    </row>
    <row r="523" ht="12.75">
      <c r="C523" s="58"/>
    </row>
    <row r="524" ht="12.75">
      <c r="C524" s="58"/>
    </row>
    <row r="525" ht="12.75">
      <c r="C525" s="58"/>
    </row>
    <row r="526" ht="12.75">
      <c r="C526" s="58"/>
    </row>
    <row r="527" ht="12.75">
      <c r="C527" s="58"/>
    </row>
    <row r="528" ht="12.75">
      <c r="C528" s="58"/>
    </row>
    <row r="529" ht="12.75">
      <c r="C529" s="58"/>
    </row>
    <row r="530" ht="12.75">
      <c r="C530" s="58"/>
    </row>
    <row r="531" ht="12.75">
      <c r="C531" s="58"/>
    </row>
    <row r="532" ht="12.75">
      <c r="C532" s="58"/>
    </row>
    <row r="533" ht="12.75">
      <c r="C533" s="58"/>
    </row>
    <row r="534" ht="12.75">
      <c r="C534" s="58"/>
    </row>
    <row r="535" ht="12.75">
      <c r="C535" s="58"/>
    </row>
    <row r="536" ht="12.75">
      <c r="C536" s="58"/>
    </row>
    <row r="537" ht="12.75">
      <c r="C537" s="58"/>
    </row>
    <row r="538" ht="12.75">
      <c r="C538" s="58"/>
    </row>
    <row r="539" ht="12.75">
      <c r="C539" s="58"/>
    </row>
    <row r="540" ht="12.75">
      <c r="C540" s="58"/>
    </row>
    <row r="541" ht="12.75">
      <c r="C541" s="58"/>
    </row>
    <row r="542" ht="12.75">
      <c r="C542" s="58"/>
    </row>
    <row r="543" ht="12.75">
      <c r="C543" s="58"/>
    </row>
    <row r="544" ht="12.75">
      <c r="C544" s="58"/>
    </row>
    <row r="545" ht="12.75">
      <c r="C545" s="58"/>
    </row>
  </sheetData>
  <sheetProtection/>
  <mergeCells count="81">
    <mergeCell ref="A65:Q65"/>
    <mergeCell ref="A66:Q66"/>
    <mergeCell ref="A67:Q67"/>
    <mergeCell ref="A68:Q68"/>
    <mergeCell ref="A69:Q69"/>
    <mergeCell ref="A62:Q62"/>
    <mergeCell ref="A63:Q63"/>
    <mergeCell ref="A50:A61"/>
    <mergeCell ref="B51:C51"/>
    <mergeCell ref="B61:C61"/>
    <mergeCell ref="B55:C55"/>
    <mergeCell ref="B56:C56"/>
    <mergeCell ref="B59:C59"/>
    <mergeCell ref="B60:C60"/>
    <mergeCell ref="B52:C52"/>
    <mergeCell ref="B53:C53"/>
    <mergeCell ref="B50:C50"/>
    <mergeCell ref="B20:C20"/>
    <mergeCell ref="B22:C22"/>
    <mergeCell ref="B43:C43"/>
    <mergeCell ref="B42:C42"/>
    <mergeCell ref="B48:C48"/>
    <mergeCell ref="B44:C44"/>
    <mergeCell ref="B41:C41"/>
    <mergeCell ref="B28:C28"/>
    <mergeCell ref="B31:C31"/>
    <mergeCell ref="B57:C57"/>
    <mergeCell ref="B58:C58"/>
    <mergeCell ref="B54:C54"/>
    <mergeCell ref="B23:C23"/>
    <mergeCell ref="B24:C24"/>
    <mergeCell ref="B46:C46"/>
    <mergeCell ref="B47:C47"/>
    <mergeCell ref="B40:C40"/>
    <mergeCell ref="B26:C26"/>
    <mergeCell ref="B27:C27"/>
    <mergeCell ref="B49:C49"/>
    <mergeCell ref="A38:A49"/>
    <mergeCell ref="B33:C33"/>
    <mergeCell ref="B29:C29"/>
    <mergeCell ref="B45:C45"/>
    <mergeCell ref="B37:C37"/>
    <mergeCell ref="B39:C39"/>
    <mergeCell ref="B34:C34"/>
    <mergeCell ref="B35:C35"/>
    <mergeCell ref="B13:C13"/>
    <mergeCell ref="B8:C8"/>
    <mergeCell ref="B9:C9"/>
    <mergeCell ref="B11:C11"/>
    <mergeCell ref="B12:C12"/>
    <mergeCell ref="B18:C18"/>
    <mergeCell ref="B19:C19"/>
    <mergeCell ref="B32:C32"/>
    <mergeCell ref="A1:C1"/>
    <mergeCell ref="B14:C14"/>
    <mergeCell ref="A7:A13"/>
    <mergeCell ref="A4:A6"/>
    <mergeCell ref="B30:C30"/>
    <mergeCell ref="A14:A25"/>
    <mergeCell ref="A26:A37"/>
    <mergeCell ref="B16:C16"/>
    <mergeCell ref="A2:Q2"/>
    <mergeCell ref="B21:C21"/>
    <mergeCell ref="A3:Q3"/>
    <mergeCell ref="B7:C7"/>
    <mergeCell ref="M5:O5"/>
    <mergeCell ref="J5:L5"/>
    <mergeCell ref="G5:I5"/>
    <mergeCell ref="Q4:Q6"/>
    <mergeCell ref="P4:P6"/>
    <mergeCell ref="D4:O4"/>
    <mergeCell ref="B4:C6"/>
    <mergeCell ref="D72:E72"/>
    <mergeCell ref="D5:F5"/>
    <mergeCell ref="B10:C10"/>
    <mergeCell ref="B15:C15"/>
    <mergeCell ref="A64:Q64"/>
    <mergeCell ref="B36:C36"/>
    <mergeCell ref="B25:C25"/>
    <mergeCell ref="B17:C17"/>
    <mergeCell ref="B38:C38"/>
  </mergeCells>
  <hyperlinks>
    <hyperlink ref="A1" r:id="rId1" display="http://kayham.erciyes.edu.tr/"/>
  </hyperlinks>
  <printOptions/>
  <pageMargins left="0.58" right="0.32" top="0.68" bottom="0.19" header="0.5" footer="0.15"/>
  <pageSetup horizontalDpi="600" verticalDpi="600" orientation="landscape" paperSize="9" scale="7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8"/>
  <sheetViews>
    <sheetView zoomScalePageLayoutView="0" workbookViewId="0" topLeftCell="A1">
      <selection activeCell="A2" sqref="A2:N2"/>
    </sheetView>
  </sheetViews>
  <sheetFormatPr defaultColWidth="9.140625" defaultRowHeight="12.75"/>
  <cols>
    <col min="1" max="1" width="9.140625" style="83" customWidth="1"/>
    <col min="2" max="2" width="15.00390625" style="83" customWidth="1"/>
    <col min="3" max="8" width="10.00390625" style="56" customWidth="1"/>
    <col min="9" max="9" width="10.57421875" style="56" customWidth="1"/>
    <col min="10" max="13" width="10.00390625" style="56" customWidth="1"/>
    <col min="14" max="14" width="12.421875" style="56" customWidth="1"/>
    <col min="15" max="15" width="9.28125" style="83" bestFit="1" customWidth="1"/>
    <col min="16" max="16384" width="9.140625" style="83" customWidth="1"/>
  </cols>
  <sheetData>
    <row r="1" spans="1:22" ht="15" customHeight="1" thickBot="1">
      <c r="A1" s="843" t="s">
        <v>3</v>
      </c>
      <c r="B1" s="844"/>
      <c r="C1" s="845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620" t="s">
        <v>4</v>
      </c>
      <c r="O1" s="190"/>
      <c r="P1" s="190"/>
      <c r="Q1" s="190"/>
      <c r="R1" s="190"/>
      <c r="S1" s="190"/>
      <c r="T1" s="190"/>
      <c r="U1" s="190"/>
      <c r="V1" s="190"/>
    </row>
    <row r="2" spans="1:22" ht="23.25" customHeight="1" thickBot="1" thickTop="1">
      <c r="A2" s="1096" t="s">
        <v>152</v>
      </c>
      <c r="B2" s="1097"/>
      <c r="C2" s="1097"/>
      <c r="D2" s="1097"/>
      <c r="E2" s="1097"/>
      <c r="F2" s="1097"/>
      <c r="G2" s="1097"/>
      <c r="H2" s="1097"/>
      <c r="I2" s="1097"/>
      <c r="J2" s="1097"/>
      <c r="K2" s="1097"/>
      <c r="L2" s="1097"/>
      <c r="M2" s="1097"/>
      <c r="N2" s="1098"/>
      <c r="O2" s="190"/>
      <c r="P2" s="190"/>
      <c r="Q2" s="190"/>
      <c r="R2" s="190"/>
      <c r="S2" s="190"/>
      <c r="T2" s="190"/>
      <c r="U2" s="190"/>
      <c r="V2" s="190"/>
    </row>
    <row r="3" spans="1:14" ht="37.5" customHeight="1" thickBot="1">
      <c r="A3" s="1099" t="s">
        <v>544</v>
      </c>
      <c r="B3" s="1077"/>
      <c r="C3" s="1077"/>
      <c r="D3" s="1077"/>
      <c r="E3" s="1077"/>
      <c r="F3" s="1077"/>
      <c r="G3" s="1077"/>
      <c r="H3" s="1077"/>
      <c r="I3" s="1077"/>
      <c r="J3" s="1077"/>
      <c r="K3" s="1077"/>
      <c r="L3" s="1077"/>
      <c r="M3" s="1077"/>
      <c r="N3" s="1100"/>
    </row>
    <row r="4" spans="1:14" ht="28.5" customHeight="1" thickBot="1">
      <c r="A4" s="956" t="s">
        <v>52</v>
      </c>
      <c r="B4" s="960" t="s">
        <v>6</v>
      </c>
      <c r="C4" s="962" t="s">
        <v>218</v>
      </c>
      <c r="D4" s="963"/>
      <c r="E4" s="963"/>
      <c r="F4" s="963"/>
      <c r="G4" s="964"/>
      <c r="H4" s="965" t="s">
        <v>219</v>
      </c>
      <c r="I4" s="965"/>
      <c r="J4" s="965"/>
      <c r="K4" s="965"/>
      <c r="L4" s="965"/>
      <c r="M4" s="965"/>
      <c r="N4" s="966"/>
    </row>
    <row r="5" spans="1:29" ht="47.25" customHeight="1" thickBot="1">
      <c r="A5" s="957"/>
      <c r="B5" s="961"/>
      <c r="C5" s="191" t="s">
        <v>220</v>
      </c>
      <c r="D5" s="834" t="s">
        <v>399</v>
      </c>
      <c r="E5" s="192" t="s">
        <v>221</v>
      </c>
      <c r="F5" s="192" t="s">
        <v>222</v>
      </c>
      <c r="G5" s="244" t="s">
        <v>397</v>
      </c>
      <c r="H5" s="191" t="s">
        <v>220</v>
      </c>
      <c r="I5" s="834" t="s">
        <v>399</v>
      </c>
      <c r="J5" s="192" t="s">
        <v>221</v>
      </c>
      <c r="K5" s="192" t="s">
        <v>222</v>
      </c>
      <c r="L5" s="729" t="s">
        <v>206</v>
      </c>
      <c r="M5" s="728" t="s">
        <v>207</v>
      </c>
      <c r="N5" s="291" t="s">
        <v>398</v>
      </c>
      <c r="O5" s="182"/>
      <c r="P5" s="185"/>
      <c r="Q5" s="182"/>
      <c r="R5" s="182"/>
      <c r="S5" s="182"/>
      <c r="T5" s="182"/>
      <c r="U5" s="185"/>
      <c r="V5" s="185"/>
      <c r="W5" s="185"/>
      <c r="X5" s="182"/>
      <c r="Y5" s="182"/>
      <c r="Z5" s="182"/>
      <c r="AA5" s="182"/>
      <c r="AB5" s="185"/>
      <c r="AC5" s="185"/>
    </row>
    <row r="6" spans="1:14" ht="18.75" customHeight="1">
      <c r="A6" s="1053">
        <v>2008</v>
      </c>
      <c r="B6" s="207" t="s">
        <v>27</v>
      </c>
      <c r="C6" s="187">
        <v>15471</v>
      </c>
      <c r="D6" s="188">
        <v>2665</v>
      </c>
      <c r="E6" s="188">
        <v>384</v>
      </c>
      <c r="F6" s="188">
        <v>17752</v>
      </c>
      <c r="G6" s="245">
        <f aca="true" t="shared" si="0" ref="G6:G19">+C6+D6</f>
        <v>18136</v>
      </c>
      <c r="H6" s="187">
        <v>124686</v>
      </c>
      <c r="I6" s="188">
        <v>31176</v>
      </c>
      <c r="J6" s="188">
        <v>11834</v>
      </c>
      <c r="K6" s="188">
        <v>144028</v>
      </c>
      <c r="L6" s="730">
        <v>130788</v>
      </c>
      <c r="M6" s="727">
        <v>25074</v>
      </c>
      <c r="N6" s="285">
        <f aca="true" t="shared" si="1" ref="N6:N19">+L6+M6</f>
        <v>155862</v>
      </c>
    </row>
    <row r="7" spans="1:14" ht="18.75" customHeight="1">
      <c r="A7" s="1054"/>
      <c r="B7" s="208" t="s">
        <v>29</v>
      </c>
      <c r="C7" s="189">
        <v>15217</v>
      </c>
      <c r="D7" s="186">
        <v>2722</v>
      </c>
      <c r="E7" s="186">
        <v>369</v>
      </c>
      <c r="F7" s="186">
        <v>17570</v>
      </c>
      <c r="G7" s="246">
        <f t="shared" si="0"/>
        <v>17939</v>
      </c>
      <c r="H7" s="189">
        <v>116003</v>
      </c>
      <c r="I7" s="186">
        <v>31305</v>
      </c>
      <c r="J7" s="186">
        <v>11504</v>
      </c>
      <c r="K7" s="186">
        <v>135804</v>
      </c>
      <c r="L7" s="731">
        <v>126775</v>
      </c>
      <c r="M7" s="286">
        <v>20533</v>
      </c>
      <c r="N7" s="285">
        <f t="shared" si="1"/>
        <v>147308</v>
      </c>
    </row>
    <row r="8" spans="1:14" ht="18.75" customHeight="1">
      <c r="A8" s="1054"/>
      <c r="B8" s="209" t="s">
        <v>30</v>
      </c>
      <c r="C8" s="189">
        <v>15217</v>
      </c>
      <c r="D8" s="186">
        <v>2718</v>
      </c>
      <c r="E8" s="186">
        <v>357</v>
      </c>
      <c r="F8" s="186">
        <v>17578</v>
      </c>
      <c r="G8" s="246">
        <f t="shared" si="0"/>
        <v>17935</v>
      </c>
      <c r="H8" s="189">
        <v>114353</v>
      </c>
      <c r="I8" s="186">
        <v>30776</v>
      </c>
      <c r="J8" s="186">
        <v>10339</v>
      </c>
      <c r="K8" s="186">
        <v>134790</v>
      </c>
      <c r="L8" s="731">
        <v>125814</v>
      </c>
      <c r="M8" s="286">
        <v>19315</v>
      </c>
      <c r="N8" s="285">
        <f t="shared" si="1"/>
        <v>145129</v>
      </c>
    </row>
    <row r="9" spans="1:14" ht="18.75" customHeight="1">
      <c r="A9" s="1054"/>
      <c r="B9" s="208" t="s">
        <v>31</v>
      </c>
      <c r="C9" s="189">
        <v>15252</v>
      </c>
      <c r="D9" s="186">
        <v>2737</v>
      </c>
      <c r="E9" s="186">
        <v>351</v>
      </c>
      <c r="F9" s="186">
        <v>17638</v>
      </c>
      <c r="G9" s="246">
        <f t="shared" si="0"/>
        <v>17989</v>
      </c>
      <c r="H9" s="189">
        <v>114053</v>
      </c>
      <c r="I9" s="186">
        <v>30893</v>
      </c>
      <c r="J9" s="186">
        <v>10570</v>
      </c>
      <c r="K9" s="186">
        <v>134376</v>
      </c>
      <c r="L9" s="731">
        <v>125496</v>
      </c>
      <c r="M9" s="286">
        <v>19450</v>
      </c>
      <c r="N9" s="285">
        <f t="shared" si="1"/>
        <v>144946</v>
      </c>
    </row>
    <row r="10" spans="1:14" ht="18.75" customHeight="1">
      <c r="A10" s="1054"/>
      <c r="B10" s="209" t="s">
        <v>32</v>
      </c>
      <c r="C10" s="189">
        <v>15354</v>
      </c>
      <c r="D10" s="186">
        <v>2825</v>
      </c>
      <c r="E10" s="186">
        <v>371</v>
      </c>
      <c r="F10" s="186">
        <v>17808</v>
      </c>
      <c r="G10" s="246">
        <f t="shared" si="0"/>
        <v>18179</v>
      </c>
      <c r="H10" s="189">
        <v>114349</v>
      </c>
      <c r="I10" s="186">
        <v>31582</v>
      </c>
      <c r="J10" s="186">
        <v>11547</v>
      </c>
      <c r="K10" s="186">
        <v>134384</v>
      </c>
      <c r="L10" s="731">
        <v>125319</v>
      </c>
      <c r="M10" s="286">
        <v>20612</v>
      </c>
      <c r="N10" s="285">
        <f t="shared" si="1"/>
        <v>145931</v>
      </c>
    </row>
    <row r="11" spans="1:14" ht="18.75" customHeight="1">
      <c r="A11" s="1054"/>
      <c r="B11" s="209" t="s">
        <v>43</v>
      </c>
      <c r="C11" s="189">
        <v>15370</v>
      </c>
      <c r="D11" s="186">
        <v>2727</v>
      </c>
      <c r="E11" s="186">
        <v>369</v>
      </c>
      <c r="F11" s="186">
        <v>17728</v>
      </c>
      <c r="G11" s="246">
        <f t="shared" si="0"/>
        <v>18097</v>
      </c>
      <c r="H11" s="189">
        <v>114839</v>
      </c>
      <c r="I11" s="186">
        <v>30598</v>
      </c>
      <c r="J11" s="186">
        <v>11848</v>
      </c>
      <c r="K11" s="186">
        <v>133589</v>
      </c>
      <c r="L11" s="731">
        <v>124532</v>
      </c>
      <c r="M11" s="286">
        <v>20905</v>
      </c>
      <c r="N11" s="285">
        <f t="shared" si="1"/>
        <v>145437</v>
      </c>
    </row>
    <row r="12" spans="1:14" ht="18.75" customHeight="1">
      <c r="A12" s="1054"/>
      <c r="B12" s="209" t="s">
        <v>49</v>
      </c>
      <c r="C12" s="189">
        <v>15494</v>
      </c>
      <c r="D12" s="186">
        <v>2660</v>
      </c>
      <c r="E12" s="186">
        <v>372</v>
      </c>
      <c r="F12" s="186">
        <v>17782</v>
      </c>
      <c r="G12" s="246">
        <f t="shared" si="0"/>
        <v>18154</v>
      </c>
      <c r="H12" s="189">
        <v>113990</v>
      </c>
      <c r="I12" s="186">
        <v>29171</v>
      </c>
      <c r="J12" s="186">
        <v>11967</v>
      </c>
      <c r="K12" s="186">
        <v>131194</v>
      </c>
      <c r="L12" s="731">
        <v>122102</v>
      </c>
      <c r="M12" s="286">
        <v>21059</v>
      </c>
      <c r="N12" s="285">
        <f t="shared" si="1"/>
        <v>143161</v>
      </c>
    </row>
    <row r="13" spans="1:14" ht="18.75" customHeight="1" thickBot="1">
      <c r="A13" s="1054"/>
      <c r="B13" s="260" t="s">
        <v>201</v>
      </c>
      <c r="C13" s="247">
        <v>15490</v>
      </c>
      <c r="D13" s="248">
        <v>2531</v>
      </c>
      <c r="E13" s="248">
        <v>367</v>
      </c>
      <c r="F13" s="248">
        <v>17654</v>
      </c>
      <c r="G13" s="249">
        <f t="shared" si="0"/>
        <v>18021</v>
      </c>
      <c r="H13" s="247">
        <v>111883</v>
      </c>
      <c r="I13" s="248">
        <v>26093</v>
      </c>
      <c r="J13" s="248">
        <v>11791</v>
      </c>
      <c r="K13" s="248">
        <v>126185</v>
      </c>
      <c r="L13" s="732">
        <v>117166</v>
      </c>
      <c r="M13" s="292">
        <v>20810</v>
      </c>
      <c r="N13" s="293">
        <f t="shared" si="1"/>
        <v>137976</v>
      </c>
    </row>
    <row r="14" spans="1:14" ht="18.75" customHeight="1">
      <c r="A14" s="956">
        <v>2009</v>
      </c>
      <c r="B14" s="279" t="s">
        <v>165</v>
      </c>
      <c r="C14" s="281">
        <v>15408</v>
      </c>
      <c r="D14" s="282">
        <v>2171</v>
      </c>
      <c r="E14" s="282">
        <v>372</v>
      </c>
      <c r="F14" s="282">
        <v>17207</v>
      </c>
      <c r="G14" s="289">
        <f t="shared" si="0"/>
        <v>17579</v>
      </c>
      <c r="H14" s="281">
        <v>109691</v>
      </c>
      <c r="I14" s="282">
        <v>20732</v>
      </c>
      <c r="J14" s="282">
        <v>11698</v>
      </c>
      <c r="K14" s="282">
        <v>118725</v>
      </c>
      <c r="L14" s="733">
        <v>109928</v>
      </c>
      <c r="M14" s="287">
        <v>20495</v>
      </c>
      <c r="N14" s="196">
        <f t="shared" si="1"/>
        <v>130423</v>
      </c>
    </row>
    <row r="15" spans="1:14" ht="18.75" customHeight="1">
      <c r="A15" s="957"/>
      <c r="B15" s="280" t="s">
        <v>166</v>
      </c>
      <c r="C15" s="283">
        <v>15451</v>
      </c>
      <c r="D15" s="284">
        <v>2167</v>
      </c>
      <c r="E15" s="284">
        <v>382</v>
      </c>
      <c r="F15" s="284">
        <v>17236</v>
      </c>
      <c r="G15" s="290">
        <f t="shared" si="0"/>
        <v>17618</v>
      </c>
      <c r="H15" s="283">
        <v>107324</v>
      </c>
      <c r="I15" s="284">
        <v>20666</v>
      </c>
      <c r="J15" s="284">
        <v>12141</v>
      </c>
      <c r="K15" s="284">
        <v>115849</v>
      </c>
      <c r="L15" s="734">
        <v>107533</v>
      </c>
      <c r="M15" s="288">
        <v>20457</v>
      </c>
      <c r="N15" s="197">
        <f t="shared" si="1"/>
        <v>127990</v>
      </c>
    </row>
    <row r="16" spans="1:14" ht="18.75" customHeight="1">
      <c r="A16" s="957"/>
      <c r="B16" s="280" t="s">
        <v>167</v>
      </c>
      <c r="C16" s="283">
        <v>15477</v>
      </c>
      <c r="D16" s="284">
        <v>2209</v>
      </c>
      <c r="E16" s="284">
        <v>382</v>
      </c>
      <c r="F16" s="284">
        <v>17304</v>
      </c>
      <c r="G16" s="290">
        <f t="shared" si="0"/>
        <v>17686</v>
      </c>
      <c r="H16" s="283">
        <v>107389</v>
      </c>
      <c r="I16" s="284">
        <v>21365</v>
      </c>
      <c r="J16" s="284">
        <v>12282</v>
      </c>
      <c r="K16" s="284">
        <v>116472</v>
      </c>
      <c r="L16" s="734">
        <v>108156</v>
      </c>
      <c r="M16" s="288">
        <v>20598</v>
      </c>
      <c r="N16" s="197">
        <f t="shared" si="1"/>
        <v>128754</v>
      </c>
    </row>
    <row r="17" spans="1:14" ht="18.75" customHeight="1">
      <c r="A17" s="957"/>
      <c r="B17" s="280" t="s">
        <v>168</v>
      </c>
      <c r="C17" s="283">
        <v>15527</v>
      </c>
      <c r="D17" s="284">
        <v>2300</v>
      </c>
      <c r="E17" s="284">
        <v>356</v>
      </c>
      <c r="F17" s="284">
        <v>17471</v>
      </c>
      <c r="G17" s="290">
        <f t="shared" si="0"/>
        <v>17827</v>
      </c>
      <c r="H17" s="283">
        <v>106873</v>
      </c>
      <c r="I17" s="284">
        <v>24032</v>
      </c>
      <c r="J17" s="284">
        <v>12053</v>
      </c>
      <c r="K17" s="284">
        <v>118852</v>
      </c>
      <c r="L17" s="734">
        <v>110339</v>
      </c>
      <c r="M17" s="288">
        <v>20566</v>
      </c>
      <c r="N17" s="197">
        <f t="shared" si="1"/>
        <v>130905</v>
      </c>
    </row>
    <row r="18" spans="1:14" ht="18.75" customHeight="1">
      <c r="A18" s="957"/>
      <c r="B18" s="280" t="s">
        <v>27</v>
      </c>
      <c r="C18" s="283">
        <v>15575</v>
      </c>
      <c r="D18" s="284">
        <v>2415</v>
      </c>
      <c r="E18" s="284">
        <v>356</v>
      </c>
      <c r="F18" s="284">
        <v>17634</v>
      </c>
      <c r="G18" s="290">
        <f t="shared" si="0"/>
        <v>17990</v>
      </c>
      <c r="H18" s="283">
        <v>108400</v>
      </c>
      <c r="I18" s="284">
        <v>27223</v>
      </c>
      <c r="J18" s="284">
        <v>12058</v>
      </c>
      <c r="K18" s="284">
        <v>123565</v>
      </c>
      <c r="L18" s="734">
        <v>114514</v>
      </c>
      <c r="M18" s="288">
        <v>21109</v>
      </c>
      <c r="N18" s="197">
        <f t="shared" si="1"/>
        <v>135623</v>
      </c>
    </row>
    <row r="19" spans="1:14" ht="18.75" customHeight="1">
      <c r="A19" s="957"/>
      <c r="B19" s="280" t="s">
        <v>29</v>
      </c>
      <c r="C19" s="119">
        <v>15750</v>
      </c>
      <c r="D19" s="259">
        <v>2553</v>
      </c>
      <c r="E19" s="259">
        <v>362</v>
      </c>
      <c r="F19" s="259">
        <v>17941</v>
      </c>
      <c r="G19" s="290">
        <f t="shared" si="0"/>
        <v>18303</v>
      </c>
      <c r="H19" s="119">
        <v>111239</v>
      </c>
      <c r="I19" s="259">
        <v>27552</v>
      </c>
      <c r="J19" s="259">
        <v>12833</v>
      </c>
      <c r="K19" s="259">
        <v>125958</v>
      </c>
      <c r="L19" s="735">
        <v>117735</v>
      </c>
      <c r="M19" s="294">
        <v>21056</v>
      </c>
      <c r="N19" s="197">
        <f t="shared" si="1"/>
        <v>138791</v>
      </c>
    </row>
    <row r="20" spans="1:14" ht="18.75" customHeight="1">
      <c r="A20" s="957"/>
      <c r="B20" s="280" t="s">
        <v>30</v>
      </c>
      <c r="C20" s="119">
        <v>15925</v>
      </c>
      <c r="D20" s="259">
        <v>2639</v>
      </c>
      <c r="E20" s="259">
        <v>407</v>
      </c>
      <c r="F20" s="259">
        <v>18157</v>
      </c>
      <c r="G20" s="297">
        <f aca="true" t="shared" si="2" ref="G20:G39">+C20+D20</f>
        <v>18564</v>
      </c>
      <c r="H20" s="119">
        <v>115210</v>
      </c>
      <c r="I20" s="259">
        <v>27094</v>
      </c>
      <c r="J20" s="259">
        <v>14552</v>
      </c>
      <c r="K20" s="259">
        <v>127752</v>
      </c>
      <c r="L20" s="736">
        <v>121113</v>
      </c>
      <c r="M20" s="298">
        <v>21191</v>
      </c>
      <c r="N20" s="299">
        <f>SUM(H20:I20)</f>
        <v>142304</v>
      </c>
    </row>
    <row r="21" spans="1:14" ht="18.75" customHeight="1">
      <c r="A21" s="957"/>
      <c r="B21" s="280" t="s">
        <v>31</v>
      </c>
      <c r="C21" s="119">
        <v>16071</v>
      </c>
      <c r="D21" s="259">
        <v>2690</v>
      </c>
      <c r="E21" s="259">
        <v>415</v>
      </c>
      <c r="F21" s="259">
        <v>18346</v>
      </c>
      <c r="G21" s="297">
        <f t="shared" si="2"/>
        <v>18761</v>
      </c>
      <c r="H21" s="119">
        <v>114248</v>
      </c>
      <c r="I21" s="259">
        <v>27497</v>
      </c>
      <c r="J21" s="259">
        <v>13184</v>
      </c>
      <c r="K21" s="259">
        <v>128561</v>
      </c>
      <c r="L21" s="735">
        <v>121249</v>
      </c>
      <c r="M21" s="294">
        <v>20496</v>
      </c>
      <c r="N21" s="299">
        <f>SUM(H21:I21)</f>
        <v>141745</v>
      </c>
    </row>
    <row r="22" spans="1:14" ht="18.75" customHeight="1">
      <c r="A22" s="957"/>
      <c r="B22" s="280" t="s">
        <v>32</v>
      </c>
      <c r="C22" s="119">
        <v>16090</v>
      </c>
      <c r="D22" s="259">
        <v>2713</v>
      </c>
      <c r="E22" s="259">
        <v>425</v>
      </c>
      <c r="F22" s="259">
        <v>18378</v>
      </c>
      <c r="G22" s="297">
        <f t="shared" si="2"/>
        <v>18803</v>
      </c>
      <c r="H22" s="119">
        <v>113042</v>
      </c>
      <c r="I22" s="259">
        <v>27469</v>
      </c>
      <c r="J22" s="259">
        <v>12371</v>
      </c>
      <c r="K22" s="259">
        <v>128140</v>
      </c>
      <c r="L22" s="735">
        <v>119908</v>
      </c>
      <c r="M22" s="294">
        <v>20603</v>
      </c>
      <c r="N22" s="299">
        <f>SUM(H22:I22)</f>
        <v>140511</v>
      </c>
    </row>
    <row r="23" spans="1:14" ht="18.75" customHeight="1">
      <c r="A23" s="957"/>
      <c r="B23" s="280" t="s">
        <v>43</v>
      </c>
      <c r="C23" s="371">
        <v>16275</v>
      </c>
      <c r="D23" s="370">
        <v>2780</v>
      </c>
      <c r="E23" s="370">
        <v>450</v>
      </c>
      <c r="F23" s="370">
        <v>18605</v>
      </c>
      <c r="G23" s="297">
        <f t="shared" si="2"/>
        <v>19055</v>
      </c>
      <c r="H23" s="371">
        <v>114460</v>
      </c>
      <c r="I23" s="370">
        <v>28522</v>
      </c>
      <c r="J23" s="370">
        <v>12692</v>
      </c>
      <c r="K23" s="370">
        <v>130290</v>
      </c>
      <c r="L23" s="487">
        <v>121509</v>
      </c>
      <c r="M23" s="373">
        <v>21473</v>
      </c>
      <c r="N23" s="299">
        <f>SUM(H23:I23)</f>
        <v>142982</v>
      </c>
    </row>
    <row r="24" spans="1:14" ht="18.75" customHeight="1">
      <c r="A24" s="957"/>
      <c r="B24" s="280" t="s">
        <v>49</v>
      </c>
      <c r="C24" s="371">
        <v>16357</v>
      </c>
      <c r="D24" s="370">
        <v>2747</v>
      </c>
      <c r="E24" s="370">
        <v>458</v>
      </c>
      <c r="F24" s="370">
        <v>18646</v>
      </c>
      <c r="G24" s="372">
        <f t="shared" si="2"/>
        <v>19104</v>
      </c>
      <c r="H24" s="371">
        <v>114953</v>
      </c>
      <c r="I24" s="370">
        <v>27663</v>
      </c>
      <c r="J24" s="370">
        <v>12661</v>
      </c>
      <c r="K24" s="370">
        <v>129955</v>
      </c>
      <c r="L24" s="487">
        <v>120960</v>
      </c>
      <c r="M24" s="373">
        <v>21656</v>
      </c>
      <c r="N24" s="299">
        <f aca="true" t="shared" si="3" ref="N24:N39">+L24+M24</f>
        <v>142616</v>
      </c>
    </row>
    <row r="25" spans="1:14" ht="18.75" customHeight="1" thickBot="1">
      <c r="A25" s="957"/>
      <c r="B25" s="434" t="s">
        <v>201</v>
      </c>
      <c r="C25" s="435">
        <v>16528</v>
      </c>
      <c r="D25" s="436">
        <v>2758</v>
      </c>
      <c r="E25" s="436">
        <v>457</v>
      </c>
      <c r="F25" s="436">
        <v>18829</v>
      </c>
      <c r="G25" s="437">
        <f t="shared" si="2"/>
        <v>19286</v>
      </c>
      <c r="H25" s="435">
        <v>116269</v>
      </c>
      <c r="I25" s="436">
        <v>26445</v>
      </c>
      <c r="J25" s="436">
        <v>12667</v>
      </c>
      <c r="K25" s="436">
        <v>130047</v>
      </c>
      <c r="L25" s="737">
        <v>120634</v>
      </c>
      <c r="M25" s="438">
        <v>22080</v>
      </c>
      <c r="N25" s="439">
        <f t="shared" si="3"/>
        <v>142714</v>
      </c>
    </row>
    <row r="26" spans="1:14" ht="18.75" customHeight="1">
      <c r="A26" s="1053">
        <v>2010</v>
      </c>
      <c r="B26" s="279" t="s">
        <v>165</v>
      </c>
      <c r="C26" s="173">
        <v>16201</v>
      </c>
      <c r="D26" s="174">
        <v>2703</v>
      </c>
      <c r="E26" s="174">
        <v>448</v>
      </c>
      <c r="F26" s="174">
        <v>18456</v>
      </c>
      <c r="G26" s="483">
        <f t="shared" si="2"/>
        <v>18904</v>
      </c>
      <c r="H26" s="173">
        <v>115960</v>
      </c>
      <c r="I26" s="174">
        <v>23085</v>
      </c>
      <c r="J26" s="174">
        <v>12471</v>
      </c>
      <c r="K26" s="174">
        <v>126574</v>
      </c>
      <c r="L26" s="486">
        <v>116972</v>
      </c>
      <c r="M26" s="374">
        <v>22073</v>
      </c>
      <c r="N26" s="488">
        <f t="shared" si="3"/>
        <v>139045</v>
      </c>
    </row>
    <row r="27" spans="1:14" ht="18.75" customHeight="1">
      <c r="A27" s="1054"/>
      <c r="B27" s="280" t="s">
        <v>166</v>
      </c>
      <c r="C27" s="371">
        <v>16577</v>
      </c>
      <c r="D27" s="370">
        <v>2426</v>
      </c>
      <c r="E27" s="370">
        <v>462</v>
      </c>
      <c r="F27" s="370">
        <v>18541</v>
      </c>
      <c r="G27" s="484">
        <f t="shared" si="2"/>
        <v>19003</v>
      </c>
      <c r="H27" s="371">
        <v>115905</v>
      </c>
      <c r="I27" s="370">
        <v>23095</v>
      </c>
      <c r="J27" s="370">
        <v>12708</v>
      </c>
      <c r="K27" s="370">
        <v>126292</v>
      </c>
      <c r="L27" s="487">
        <v>116881</v>
      </c>
      <c r="M27" s="373">
        <v>22119</v>
      </c>
      <c r="N27" s="489">
        <f t="shared" si="3"/>
        <v>139000</v>
      </c>
    </row>
    <row r="28" spans="1:14" ht="18.75" customHeight="1">
      <c r="A28" s="1054"/>
      <c r="B28" s="280" t="s">
        <v>167</v>
      </c>
      <c r="C28" s="371">
        <v>16677</v>
      </c>
      <c r="D28" s="370">
        <v>2615</v>
      </c>
      <c r="E28" s="370">
        <v>470</v>
      </c>
      <c r="F28" s="370">
        <v>18822</v>
      </c>
      <c r="G28" s="484">
        <f t="shared" si="2"/>
        <v>19292</v>
      </c>
      <c r="H28" s="371">
        <v>117119</v>
      </c>
      <c r="I28" s="370">
        <v>26413</v>
      </c>
      <c r="J28" s="370">
        <v>12832</v>
      </c>
      <c r="K28" s="370">
        <v>130700</v>
      </c>
      <c r="L28" s="485">
        <v>120802</v>
      </c>
      <c r="M28" s="440">
        <v>22730</v>
      </c>
      <c r="N28" s="489">
        <f t="shared" si="3"/>
        <v>143532</v>
      </c>
    </row>
    <row r="29" spans="1:14" ht="18.75" customHeight="1">
      <c r="A29" s="1054"/>
      <c r="B29" s="280" t="s">
        <v>168</v>
      </c>
      <c r="C29" s="371">
        <v>16854</v>
      </c>
      <c r="D29" s="370">
        <v>2734</v>
      </c>
      <c r="E29" s="370">
        <v>470</v>
      </c>
      <c r="F29" s="370">
        <v>19118</v>
      </c>
      <c r="G29" s="484">
        <f t="shared" si="2"/>
        <v>19588</v>
      </c>
      <c r="H29" s="371">
        <v>118843</v>
      </c>
      <c r="I29" s="370">
        <v>29205</v>
      </c>
      <c r="J29" s="370">
        <v>12750</v>
      </c>
      <c r="K29" s="370">
        <v>135298</v>
      </c>
      <c r="L29" s="487">
        <v>125023</v>
      </c>
      <c r="M29" s="373">
        <v>23025</v>
      </c>
      <c r="N29" s="489">
        <f t="shared" si="3"/>
        <v>148048</v>
      </c>
    </row>
    <row r="30" spans="1:14" ht="18.75" customHeight="1">
      <c r="A30" s="1054"/>
      <c r="B30" s="280" t="s">
        <v>27</v>
      </c>
      <c r="C30" s="371">
        <v>17093</v>
      </c>
      <c r="D30" s="370">
        <v>2895</v>
      </c>
      <c r="E30" s="370">
        <v>467</v>
      </c>
      <c r="F30" s="370">
        <v>19521</v>
      </c>
      <c r="G30" s="484">
        <f t="shared" si="2"/>
        <v>19988</v>
      </c>
      <c r="H30" s="371">
        <v>120866</v>
      </c>
      <c r="I30" s="370">
        <v>30541</v>
      </c>
      <c r="J30" s="370">
        <v>12492</v>
      </c>
      <c r="K30" s="370">
        <v>138915</v>
      </c>
      <c r="L30" s="487">
        <v>128105</v>
      </c>
      <c r="M30" s="373">
        <v>23302</v>
      </c>
      <c r="N30" s="489">
        <f t="shared" si="3"/>
        <v>151407</v>
      </c>
    </row>
    <row r="31" spans="1:14" ht="18.75" customHeight="1">
      <c r="A31" s="1054"/>
      <c r="B31" s="280" t="s">
        <v>29</v>
      </c>
      <c r="C31" s="371">
        <v>17304</v>
      </c>
      <c r="D31" s="370">
        <v>2936</v>
      </c>
      <c r="E31" s="370">
        <v>422</v>
      </c>
      <c r="F31" s="370">
        <v>19818</v>
      </c>
      <c r="G31" s="484">
        <f t="shared" si="2"/>
        <v>20240</v>
      </c>
      <c r="H31" s="371">
        <v>124090</v>
      </c>
      <c r="I31" s="370">
        <v>31362</v>
      </c>
      <c r="J31" s="370">
        <v>13642</v>
      </c>
      <c r="K31" s="370">
        <v>141810</v>
      </c>
      <c r="L31" s="487">
        <v>131316</v>
      </c>
      <c r="M31" s="373">
        <v>24136</v>
      </c>
      <c r="N31" s="489">
        <f t="shared" si="3"/>
        <v>155452</v>
      </c>
    </row>
    <row r="32" spans="1:14" ht="18.75" customHeight="1">
      <c r="A32" s="1054"/>
      <c r="B32" s="280" t="s">
        <v>30</v>
      </c>
      <c r="C32" s="371">
        <v>17380</v>
      </c>
      <c r="D32" s="370">
        <v>2964</v>
      </c>
      <c r="E32" s="370">
        <v>439</v>
      </c>
      <c r="F32" s="370">
        <v>19905</v>
      </c>
      <c r="G32" s="484">
        <f t="shared" si="2"/>
        <v>20344</v>
      </c>
      <c r="H32" s="371">
        <v>126624</v>
      </c>
      <c r="I32" s="370">
        <v>31643</v>
      </c>
      <c r="J32" s="370">
        <v>15495</v>
      </c>
      <c r="K32" s="370">
        <v>142772</v>
      </c>
      <c r="L32" s="487">
        <v>134088</v>
      </c>
      <c r="M32" s="373">
        <v>24179</v>
      </c>
      <c r="N32" s="489">
        <f t="shared" si="3"/>
        <v>158267</v>
      </c>
    </row>
    <row r="33" spans="1:14" ht="18.75" customHeight="1">
      <c r="A33" s="1054"/>
      <c r="B33" s="280" t="s">
        <v>31</v>
      </c>
      <c r="C33" s="371">
        <v>17482</v>
      </c>
      <c r="D33" s="370">
        <v>2965</v>
      </c>
      <c r="E33" s="370">
        <v>437</v>
      </c>
      <c r="F33" s="370">
        <v>20010</v>
      </c>
      <c r="G33" s="484">
        <f t="shared" si="2"/>
        <v>20447</v>
      </c>
      <c r="H33" s="371">
        <v>125288</v>
      </c>
      <c r="I33" s="370">
        <v>31885</v>
      </c>
      <c r="J33" s="370">
        <v>13306</v>
      </c>
      <c r="K33" s="370">
        <v>143867</v>
      </c>
      <c r="L33" s="487">
        <v>133728</v>
      </c>
      <c r="M33" s="373">
        <v>23445</v>
      </c>
      <c r="N33" s="489">
        <f t="shared" si="3"/>
        <v>157173</v>
      </c>
    </row>
    <row r="34" spans="1:14" ht="18.75" customHeight="1">
      <c r="A34" s="1054"/>
      <c r="B34" s="280" t="s">
        <v>32</v>
      </c>
      <c r="C34" s="371">
        <v>17593</v>
      </c>
      <c r="D34" s="370">
        <v>3054</v>
      </c>
      <c r="E34" s="370">
        <v>462</v>
      </c>
      <c r="F34" s="370">
        <v>20185</v>
      </c>
      <c r="G34" s="484">
        <f t="shared" si="2"/>
        <v>20647</v>
      </c>
      <c r="H34" s="371">
        <v>124585</v>
      </c>
      <c r="I34" s="370">
        <v>32753</v>
      </c>
      <c r="J34" s="370">
        <v>12407</v>
      </c>
      <c r="K34" s="370">
        <v>144931</v>
      </c>
      <c r="L34" s="487">
        <v>133502</v>
      </c>
      <c r="M34" s="373">
        <v>23836</v>
      </c>
      <c r="N34" s="489">
        <f t="shared" si="3"/>
        <v>157338</v>
      </c>
    </row>
    <row r="35" spans="1:14" ht="18.75" customHeight="1">
      <c r="A35" s="1054"/>
      <c r="B35" s="280" t="s">
        <v>43</v>
      </c>
      <c r="C35" s="371">
        <v>17804</v>
      </c>
      <c r="D35" s="370">
        <v>3134</v>
      </c>
      <c r="E35" s="370">
        <v>469</v>
      </c>
      <c r="F35" s="370">
        <v>20469</v>
      </c>
      <c r="G35" s="484">
        <f t="shared" si="2"/>
        <v>20938</v>
      </c>
      <c r="H35" s="371">
        <v>125137</v>
      </c>
      <c r="I35" s="370">
        <v>33429</v>
      </c>
      <c r="J35" s="370">
        <v>12072</v>
      </c>
      <c r="K35" s="370">
        <v>146494</v>
      </c>
      <c r="L35" s="487">
        <v>134205</v>
      </c>
      <c r="M35" s="373">
        <v>24361</v>
      </c>
      <c r="N35" s="489">
        <f t="shared" si="3"/>
        <v>158566</v>
      </c>
    </row>
    <row r="36" spans="1:14" ht="18.75" customHeight="1">
      <c r="A36" s="1054"/>
      <c r="B36" s="280" t="s">
        <v>49</v>
      </c>
      <c r="C36" s="371">
        <v>17940</v>
      </c>
      <c r="D36" s="370">
        <v>3128</v>
      </c>
      <c r="E36" s="370">
        <v>472</v>
      </c>
      <c r="F36" s="370">
        <v>20596</v>
      </c>
      <c r="G36" s="484">
        <f t="shared" si="2"/>
        <v>21068</v>
      </c>
      <c r="H36" s="371">
        <v>126540</v>
      </c>
      <c r="I36" s="370">
        <v>32706</v>
      </c>
      <c r="J36" s="370">
        <v>12342</v>
      </c>
      <c r="K36" s="370">
        <v>146904</v>
      </c>
      <c r="L36" s="485">
        <v>134533</v>
      </c>
      <c r="M36" s="440">
        <v>24713</v>
      </c>
      <c r="N36" s="489">
        <f t="shared" si="3"/>
        <v>159246</v>
      </c>
    </row>
    <row r="37" spans="1:14" ht="18.75" customHeight="1" thickBot="1">
      <c r="A37" s="1054"/>
      <c r="B37" s="434" t="s">
        <v>201</v>
      </c>
      <c r="C37" s="435">
        <v>18173</v>
      </c>
      <c r="D37" s="436">
        <v>3616</v>
      </c>
      <c r="E37" s="436">
        <v>479</v>
      </c>
      <c r="F37" s="436">
        <v>21310</v>
      </c>
      <c r="G37" s="497">
        <f t="shared" si="2"/>
        <v>21789</v>
      </c>
      <c r="H37" s="435">
        <v>128662</v>
      </c>
      <c r="I37" s="436">
        <v>32342</v>
      </c>
      <c r="J37" s="436">
        <v>12397</v>
      </c>
      <c r="K37" s="436">
        <v>148607</v>
      </c>
      <c r="L37" s="499">
        <v>135650</v>
      </c>
      <c r="M37" s="498">
        <v>25354</v>
      </c>
      <c r="N37" s="500">
        <f t="shared" si="3"/>
        <v>161004</v>
      </c>
    </row>
    <row r="38" spans="1:14" ht="18.75" customHeight="1">
      <c r="A38" s="1058">
        <v>2011</v>
      </c>
      <c r="B38" s="279" t="s">
        <v>165</v>
      </c>
      <c r="C38" s="173">
        <v>18183</v>
      </c>
      <c r="D38" s="174">
        <v>3301</v>
      </c>
      <c r="E38" s="174">
        <v>478</v>
      </c>
      <c r="F38" s="174">
        <v>21006</v>
      </c>
      <c r="G38" s="507">
        <f t="shared" si="2"/>
        <v>21484</v>
      </c>
      <c r="H38" s="173">
        <v>128337</v>
      </c>
      <c r="I38" s="174">
        <v>28028</v>
      </c>
      <c r="J38" s="174">
        <v>12281</v>
      </c>
      <c r="K38" s="174">
        <v>144084</v>
      </c>
      <c r="L38" s="738">
        <v>130686</v>
      </c>
      <c r="M38" s="508">
        <v>25679</v>
      </c>
      <c r="N38" s="520">
        <f t="shared" si="3"/>
        <v>156365</v>
      </c>
    </row>
    <row r="39" spans="1:14" ht="18.75" customHeight="1">
      <c r="A39" s="1059"/>
      <c r="B39" s="280" t="s">
        <v>166</v>
      </c>
      <c r="C39" s="371">
        <v>18334</v>
      </c>
      <c r="D39" s="370">
        <v>3179</v>
      </c>
      <c r="E39" s="370">
        <v>482</v>
      </c>
      <c r="F39" s="370">
        <v>21031</v>
      </c>
      <c r="G39" s="372">
        <f t="shared" si="2"/>
        <v>21513</v>
      </c>
      <c r="H39" s="371">
        <v>128488</v>
      </c>
      <c r="I39" s="370">
        <v>26526</v>
      </c>
      <c r="J39" s="370">
        <v>12604</v>
      </c>
      <c r="K39" s="370">
        <v>142410</v>
      </c>
      <c r="L39" s="485">
        <v>128884</v>
      </c>
      <c r="M39" s="440">
        <v>26130</v>
      </c>
      <c r="N39" s="299">
        <f t="shared" si="3"/>
        <v>155014</v>
      </c>
    </row>
    <row r="40" spans="1:14" ht="18.75" customHeight="1">
      <c r="A40" s="1059"/>
      <c r="B40" s="280" t="s">
        <v>167</v>
      </c>
      <c r="C40" s="371">
        <v>18560</v>
      </c>
      <c r="D40" s="370">
        <v>3213</v>
      </c>
      <c r="E40" s="370">
        <v>524</v>
      </c>
      <c r="F40" s="370">
        <v>21249</v>
      </c>
      <c r="G40" s="372">
        <f>C40+D40</f>
        <v>21773</v>
      </c>
      <c r="H40" s="371">
        <v>130588</v>
      </c>
      <c r="I40" s="370">
        <v>30014</v>
      </c>
      <c r="J40" s="370">
        <v>13082</v>
      </c>
      <c r="K40" s="370">
        <v>147520</v>
      </c>
      <c r="L40" s="485">
        <v>133930</v>
      </c>
      <c r="M40" s="440">
        <v>26672</v>
      </c>
      <c r="N40" s="299">
        <f>L40+M40</f>
        <v>160602</v>
      </c>
    </row>
    <row r="41" spans="1:14" ht="18.75" customHeight="1">
      <c r="A41" s="1059"/>
      <c r="B41" s="280" t="s">
        <v>168</v>
      </c>
      <c r="C41" s="371">
        <v>18805</v>
      </c>
      <c r="D41" s="370">
        <v>3401</v>
      </c>
      <c r="E41" s="370">
        <v>574</v>
      </c>
      <c r="F41" s="370">
        <v>21632</v>
      </c>
      <c r="G41" s="372">
        <f>C41+D41</f>
        <v>22206</v>
      </c>
      <c r="H41" s="371">
        <v>133136</v>
      </c>
      <c r="I41" s="370">
        <v>33783</v>
      </c>
      <c r="J41" s="370">
        <v>13469</v>
      </c>
      <c r="K41" s="370">
        <v>153450</v>
      </c>
      <c r="L41" s="485">
        <v>139810</v>
      </c>
      <c r="M41" s="370">
        <v>27109</v>
      </c>
      <c r="N41" s="299">
        <f>L41+M41</f>
        <v>166919</v>
      </c>
    </row>
    <row r="42" spans="1:14" ht="18.75" customHeight="1">
      <c r="A42" s="1059"/>
      <c r="B42" s="280" t="s">
        <v>27</v>
      </c>
      <c r="C42" s="371">
        <v>18950</v>
      </c>
      <c r="D42" s="370">
        <v>3490</v>
      </c>
      <c r="E42" s="370">
        <v>569</v>
      </c>
      <c r="F42" s="370">
        <v>21871</v>
      </c>
      <c r="G42" s="372">
        <f>C42+D42</f>
        <v>22440</v>
      </c>
      <c r="H42" s="371">
        <v>135696</v>
      </c>
      <c r="I42" s="370">
        <v>36571</v>
      </c>
      <c r="J42" s="370">
        <v>14210</v>
      </c>
      <c r="K42" s="370">
        <v>158057</v>
      </c>
      <c r="L42" s="485">
        <v>144274</v>
      </c>
      <c r="M42" s="370">
        <v>27993</v>
      </c>
      <c r="N42" s="299">
        <f>L42+M42</f>
        <v>172267</v>
      </c>
    </row>
    <row r="43" spans="1:14" ht="18.75" customHeight="1">
      <c r="A43" s="1059"/>
      <c r="B43" s="280" t="s">
        <v>29</v>
      </c>
      <c r="C43" s="371" t="s">
        <v>143</v>
      </c>
      <c r="D43" s="370" t="s">
        <v>143</v>
      </c>
      <c r="E43" s="370" t="s">
        <v>143</v>
      </c>
      <c r="F43" s="370" t="s">
        <v>143</v>
      </c>
      <c r="G43" s="372" t="s">
        <v>143</v>
      </c>
      <c r="H43" s="371" t="s">
        <v>143</v>
      </c>
      <c r="I43" s="370" t="s">
        <v>143</v>
      </c>
      <c r="J43" s="370" t="s">
        <v>143</v>
      </c>
      <c r="K43" s="370" t="s">
        <v>143</v>
      </c>
      <c r="L43" s="485" t="s">
        <v>143</v>
      </c>
      <c r="M43" s="370" t="s">
        <v>143</v>
      </c>
      <c r="N43" s="299" t="s">
        <v>143</v>
      </c>
    </row>
    <row r="44" spans="1:14" ht="18.75" customHeight="1">
      <c r="A44" s="1059"/>
      <c r="B44" s="280" t="s">
        <v>30</v>
      </c>
      <c r="C44" s="371">
        <v>19118</v>
      </c>
      <c r="D44" s="370">
        <v>3569</v>
      </c>
      <c r="E44" s="370">
        <v>481</v>
      </c>
      <c r="F44" s="370">
        <v>22206</v>
      </c>
      <c r="G44" s="372">
        <f aca="true" t="shared" si="4" ref="G44:G57">C44+D44</f>
        <v>22687</v>
      </c>
      <c r="H44" s="371">
        <v>142996</v>
      </c>
      <c r="I44" s="370">
        <v>36973</v>
      </c>
      <c r="J44" s="370">
        <v>16779</v>
      </c>
      <c r="K44" s="370">
        <v>163190</v>
      </c>
      <c r="L44" s="485">
        <v>151607</v>
      </c>
      <c r="M44" s="370">
        <v>28362</v>
      </c>
      <c r="N44" s="299">
        <f aca="true" t="shared" si="5" ref="N44:N57">L44+M44</f>
        <v>179969</v>
      </c>
    </row>
    <row r="45" spans="1:14" ht="18.75" customHeight="1">
      <c r="A45" s="1059"/>
      <c r="B45" s="280" t="s">
        <v>31</v>
      </c>
      <c r="C45" s="371">
        <v>19185</v>
      </c>
      <c r="D45" s="370">
        <v>3525</v>
      </c>
      <c r="E45" s="370">
        <v>441</v>
      </c>
      <c r="F45" s="370">
        <v>22269</v>
      </c>
      <c r="G45" s="372">
        <f t="shared" si="4"/>
        <v>22710</v>
      </c>
      <c r="H45" s="371">
        <v>137197</v>
      </c>
      <c r="I45" s="370">
        <v>36756</v>
      </c>
      <c r="J45" s="370">
        <v>11079</v>
      </c>
      <c r="K45" s="370">
        <v>162874</v>
      </c>
      <c r="L45" s="485">
        <v>148350</v>
      </c>
      <c r="M45" s="370">
        <v>25603</v>
      </c>
      <c r="N45" s="299">
        <f t="shared" si="5"/>
        <v>173953</v>
      </c>
    </row>
    <row r="46" spans="1:14" ht="18.75" customHeight="1">
      <c r="A46" s="1059"/>
      <c r="B46" s="280" t="s">
        <v>32</v>
      </c>
      <c r="C46" s="371">
        <v>19368</v>
      </c>
      <c r="D46" s="370">
        <v>3668</v>
      </c>
      <c r="E46" s="370">
        <v>484</v>
      </c>
      <c r="F46" s="370">
        <v>22552</v>
      </c>
      <c r="G46" s="372">
        <f t="shared" si="4"/>
        <v>23036</v>
      </c>
      <c r="H46" s="371">
        <v>138960</v>
      </c>
      <c r="I46" s="370">
        <v>39298</v>
      </c>
      <c r="J46" s="370">
        <v>10523</v>
      </c>
      <c r="K46" s="370">
        <v>167735</v>
      </c>
      <c r="L46" s="485">
        <v>151384</v>
      </c>
      <c r="M46" s="370">
        <v>26874</v>
      </c>
      <c r="N46" s="299">
        <f t="shared" si="5"/>
        <v>178258</v>
      </c>
    </row>
    <row r="47" spans="1:14" ht="18.75" customHeight="1">
      <c r="A47" s="1059"/>
      <c r="B47" s="280" t="s">
        <v>43</v>
      </c>
      <c r="C47" s="371">
        <v>19536</v>
      </c>
      <c r="D47" s="370">
        <v>3645</v>
      </c>
      <c r="E47" s="370">
        <v>509</v>
      </c>
      <c r="F47" s="370">
        <v>22672</v>
      </c>
      <c r="G47" s="372">
        <f t="shared" si="4"/>
        <v>23181</v>
      </c>
      <c r="H47" s="371">
        <v>140291</v>
      </c>
      <c r="I47" s="370">
        <v>39640</v>
      </c>
      <c r="J47" s="370">
        <v>10766</v>
      </c>
      <c r="K47" s="370">
        <v>169165</v>
      </c>
      <c r="L47" s="485">
        <v>152227</v>
      </c>
      <c r="M47" s="370">
        <v>27704</v>
      </c>
      <c r="N47" s="299">
        <f t="shared" si="5"/>
        <v>179931</v>
      </c>
    </row>
    <row r="48" spans="1:14" ht="18.75" customHeight="1">
      <c r="A48" s="1059"/>
      <c r="B48" s="280" t="s">
        <v>49</v>
      </c>
      <c r="C48" s="371">
        <v>19694</v>
      </c>
      <c r="D48" s="370">
        <v>3526</v>
      </c>
      <c r="E48" s="370">
        <v>549</v>
      </c>
      <c r="F48" s="370">
        <v>22671</v>
      </c>
      <c r="G48" s="372">
        <f t="shared" si="4"/>
        <v>23220</v>
      </c>
      <c r="H48" s="371">
        <v>140558</v>
      </c>
      <c r="I48" s="370">
        <v>37407</v>
      </c>
      <c r="J48" s="370">
        <v>11057</v>
      </c>
      <c r="K48" s="370">
        <v>166908</v>
      </c>
      <c r="L48" s="485">
        <v>149996</v>
      </c>
      <c r="M48" s="370">
        <v>27969</v>
      </c>
      <c r="N48" s="299">
        <f t="shared" si="5"/>
        <v>177965</v>
      </c>
    </row>
    <row r="49" spans="1:14" ht="18.75" customHeight="1" thickBot="1">
      <c r="A49" s="1070"/>
      <c r="B49" s="434" t="s">
        <v>201</v>
      </c>
      <c r="C49" s="435">
        <v>20014</v>
      </c>
      <c r="D49" s="436">
        <v>3439</v>
      </c>
      <c r="E49" s="436">
        <v>550</v>
      </c>
      <c r="F49" s="436">
        <v>22903</v>
      </c>
      <c r="G49" s="437">
        <f t="shared" si="4"/>
        <v>23453</v>
      </c>
      <c r="H49" s="435">
        <v>143526</v>
      </c>
      <c r="I49" s="436">
        <v>34717</v>
      </c>
      <c r="J49" s="436">
        <v>10903</v>
      </c>
      <c r="K49" s="436">
        <v>167340</v>
      </c>
      <c r="L49" s="499">
        <v>149191</v>
      </c>
      <c r="M49" s="436">
        <v>29052</v>
      </c>
      <c r="N49" s="439">
        <f t="shared" si="5"/>
        <v>178243</v>
      </c>
    </row>
    <row r="50" spans="1:14" ht="18.75" customHeight="1">
      <c r="A50" s="1058">
        <v>2012</v>
      </c>
      <c r="B50" s="279" t="s">
        <v>165</v>
      </c>
      <c r="C50" s="173">
        <v>20144</v>
      </c>
      <c r="D50" s="174">
        <v>3093</v>
      </c>
      <c r="E50" s="174">
        <v>515</v>
      </c>
      <c r="F50" s="174">
        <v>22722</v>
      </c>
      <c r="G50" s="507">
        <f t="shared" si="4"/>
        <v>23237</v>
      </c>
      <c r="H50" s="173">
        <v>143389</v>
      </c>
      <c r="I50" s="174">
        <v>29334</v>
      </c>
      <c r="J50" s="174">
        <v>10665</v>
      </c>
      <c r="K50" s="174">
        <v>162058</v>
      </c>
      <c r="L50" s="738">
        <v>143567</v>
      </c>
      <c r="M50" s="508">
        <v>29156</v>
      </c>
      <c r="N50" s="520">
        <f t="shared" si="5"/>
        <v>172723</v>
      </c>
    </row>
    <row r="51" spans="1:14" ht="18.75" customHeight="1">
      <c r="A51" s="1059"/>
      <c r="B51" s="280" t="s">
        <v>166</v>
      </c>
      <c r="C51" s="371">
        <v>20380</v>
      </c>
      <c r="D51" s="370">
        <v>3070</v>
      </c>
      <c r="E51" s="370">
        <v>496</v>
      </c>
      <c r="F51" s="370">
        <v>22954</v>
      </c>
      <c r="G51" s="372">
        <f t="shared" si="4"/>
        <v>23450</v>
      </c>
      <c r="H51" s="371">
        <v>142277</v>
      </c>
      <c r="I51" s="370">
        <v>28080</v>
      </c>
      <c r="J51" s="370">
        <v>9085</v>
      </c>
      <c r="K51" s="370">
        <v>161272</v>
      </c>
      <c r="L51" s="485">
        <v>141114</v>
      </c>
      <c r="M51" s="440">
        <v>29243</v>
      </c>
      <c r="N51" s="299">
        <f t="shared" si="5"/>
        <v>170357</v>
      </c>
    </row>
    <row r="52" spans="1:14" ht="18.75" customHeight="1">
      <c r="A52" s="1059"/>
      <c r="B52" s="280" t="s">
        <v>167</v>
      </c>
      <c r="C52" s="371">
        <v>20620</v>
      </c>
      <c r="D52" s="370">
        <v>3156</v>
      </c>
      <c r="E52" s="370">
        <v>522</v>
      </c>
      <c r="F52" s="370">
        <v>23254</v>
      </c>
      <c r="G52" s="372">
        <f t="shared" si="4"/>
        <v>23776</v>
      </c>
      <c r="H52" s="371">
        <v>146443</v>
      </c>
      <c r="I52" s="370">
        <v>30600</v>
      </c>
      <c r="J52" s="370">
        <v>11178</v>
      </c>
      <c r="K52" s="370">
        <v>165865</v>
      </c>
      <c r="L52" s="485">
        <v>147206</v>
      </c>
      <c r="M52" s="440">
        <v>29837</v>
      </c>
      <c r="N52" s="299">
        <f t="shared" si="5"/>
        <v>177043</v>
      </c>
    </row>
    <row r="53" spans="1:14" ht="18.75" customHeight="1">
      <c r="A53" s="1059"/>
      <c r="B53" s="280" t="s">
        <v>168</v>
      </c>
      <c r="C53" s="371">
        <v>20801</v>
      </c>
      <c r="D53" s="370">
        <v>3301</v>
      </c>
      <c r="E53" s="370">
        <v>568</v>
      </c>
      <c r="F53" s="370">
        <v>23534</v>
      </c>
      <c r="G53" s="372">
        <f t="shared" si="4"/>
        <v>24102</v>
      </c>
      <c r="H53" s="371">
        <v>148663</v>
      </c>
      <c r="I53" s="370">
        <v>36053</v>
      </c>
      <c r="J53" s="370">
        <v>11839</v>
      </c>
      <c r="K53" s="370">
        <v>172877</v>
      </c>
      <c r="L53" s="485">
        <v>154506</v>
      </c>
      <c r="M53" s="370">
        <v>30210</v>
      </c>
      <c r="N53" s="299">
        <f t="shared" si="5"/>
        <v>184716</v>
      </c>
    </row>
    <row r="54" spans="1:14" ht="18.75" customHeight="1">
      <c r="A54" s="1059"/>
      <c r="B54" s="280" t="s">
        <v>27</v>
      </c>
      <c r="C54" s="371">
        <v>20944</v>
      </c>
      <c r="D54" s="370">
        <v>3470</v>
      </c>
      <c r="E54" s="370">
        <v>568</v>
      </c>
      <c r="F54" s="370">
        <v>23846</v>
      </c>
      <c r="G54" s="372">
        <f t="shared" si="4"/>
        <v>24414</v>
      </c>
      <c r="H54" s="371">
        <v>151439</v>
      </c>
      <c r="I54" s="370">
        <v>40717</v>
      </c>
      <c r="J54" s="370">
        <v>12717</v>
      </c>
      <c r="K54" s="370">
        <v>179439</v>
      </c>
      <c r="L54" s="485">
        <v>160191</v>
      </c>
      <c r="M54" s="370">
        <v>31965</v>
      </c>
      <c r="N54" s="299">
        <f t="shared" si="5"/>
        <v>192156</v>
      </c>
    </row>
    <row r="55" spans="1:14" ht="18.75" customHeight="1">
      <c r="A55" s="1059"/>
      <c r="B55" s="280" t="s">
        <v>29</v>
      </c>
      <c r="C55" s="371">
        <v>21052</v>
      </c>
      <c r="D55" s="370">
        <v>3537</v>
      </c>
      <c r="E55" s="370">
        <v>547</v>
      </c>
      <c r="F55" s="370">
        <v>24042</v>
      </c>
      <c r="G55" s="372">
        <f t="shared" si="4"/>
        <v>24589</v>
      </c>
      <c r="H55" s="371">
        <v>156778</v>
      </c>
      <c r="I55" s="370">
        <v>40457</v>
      </c>
      <c r="J55" s="370">
        <v>16682</v>
      </c>
      <c r="K55" s="370">
        <v>180553</v>
      </c>
      <c r="L55" s="485">
        <v>163937</v>
      </c>
      <c r="M55" s="370">
        <v>33298</v>
      </c>
      <c r="N55" s="299">
        <f t="shared" si="5"/>
        <v>197235</v>
      </c>
    </row>
    <row r="56" spans="1:14" ht="18.75" customHeight="1">
      <c r="A56" s="1059"/>
      <c r="B56" s="280" t="s">
        <v>30</v>
      </c>
      <c r="C56" s="371">
        <v>21016</v>
      </c>
      <c r="D56" s="370">
        <v>3456</v>
      </c>
      <c r="E56" s="370">
        <v>520</v>
      </c>
      <c r="F56" s="370">
        <v>23952</v>
      </c>
      <c r="G56" s="372">
        <f t="shared" si="4"/>
        <v>24472</v>
      </c>
      <c r="H56" s="371">
        <v>155956</v>
      </c>
      <c r="I56" s="370">
        <v>39307</v>
      </c>
      <c r="J56" s="370">
        <v>15379</v>
      </c>
      <c r="K56" s="370">
        <v>179884</v>
      </c>
      <c r="L56" s="485">
        <v>163631</v>
      </c>
      <c r="M56" s="370">
        <v>31632</v>
      </c>
      <c r="N56" s="299">
        <f t="shared" si="5"/>
        <v>195263</v>
      </c>
    </row>
    <row r="57" spans="1:14" ht="18.75" customHeight="1">
      <c r="A57" s="1059"/>
      <c r="B57" s="280" t="s">
        <v>31</v>
      </c>
      <c r="C57" s="371">
        <v>20876</v>
      </c>
      <c r="D57" s="370">
        <v>3449</v>
      </c>
      <c r="E57" s="370">
        <v>460</v>
      </c>
      <c r="F57" s="370">
        <v>23865</v>
      </c>
      <c r="G57" s="372">
        <f t="shared" si="4"/>
        <v>24325</v>
      </c>
      <c r="H57" s="371">
        <v>148904</v>
      </c>
      <c r="I57" s="370">
        <v>39325</v>
      </c>
      <c r="J57" s="370">
        <v>9379</v>
      </c>
      <c r="K57" s="370">
        <v>178850</v>
      </c>
      <c r="L57" s="485">
        <v>158195</v>
      </c>
      <c r="M57" s="370">
        <v>30034</v>
      </c>
      <c r="N57" s="299">
        <f t="shared" si="5"/>
        <v>188229</v>
      </c>
    </row>
    <row r="58" spans="1:14" ht="18.75" customHeight="1">
      <c r="A58" s="1059"/>
      <c r="B58" s="280" t="s">
        <v>32</v>
      </c>
      <c r="C58" s="371">
        <v>21140</v>
      </c>
      <c r="D58" s="370">
        <v>3658</v>
      </c>
      <c r="E58" s="370">
        <v>565</v>
      </c>
      <c r="F58" s="370">
        <v>24233</v>
      </c>
      <c r="G58" s="372">
        <f>+F58+E58</f>
        <v>24798</v>
      </c>
      <c r="H58" s="371">
        <v>152695</v>
      </c>
      <c r="I58" s="370">
        <v>40786</v>
      </c>
      <c r="J58" s="370">
        <v>11193</v>
      </c>
      <c r="K58" s="370">
        <v>182288</v>
      </c>
      <c r="L58" s="485">
        <v>161939</v>
      </c>
      <c r="M58" s="370">
        <v>31542</v>
      </c>
      <c r="N58" s="299">
        <f>+L58+M58</f>
        <v>193481</v>
      </c>
    </row>
    <row r="59" spans="1:14" ht="18.75" customHeight="1">
      <c r="A59" s="1059"/>
      <c r="B59" s="280" t="s">
        <v>43</v>
      </c>
      <c r="C59" s="371">
        <v>21097</v>
      </c>
      <c r="D59" s="370">
        <v>3598</v>
      </c>
      <c r="E59" s="370">
        <v>464</v>
      </c>
      <c r="F59" s="370">
        <v>24231</v>
      </c>
      <c r="G59" s="372">
        <f>+F59+E59</f>
        <v>24695</v>
      </c>
      <c r="H59" s="371">
        <v>148399</v>
      </c>
      <c r="I59" s="370">
        <v>38404</v>
      </c>
      <c r="J59" s="370">
        <v>7980</v>
      </c>
      <c r="K59" s="370">
        <v>178823</v>
      </c>
      <c r="L59" s="485">
        <v>155527</v>
      </c>
      <c r="M59" s="370">
        <v>31276</v>
      </c>
      <c r="N59" s="299">
        <f>+L59+M59</f>
        <v>186803</v>
      </c>
    </row>
    <row r="60" spans="1:14" ht="18.75" customHeight="1">
      <c r="A60" s="1059"/>
      <c r="B60" s="280" t="s">
        <v>49</v>
      </c>
      <c r="C60" s="371">
        <v>21330</v>
      </c>
      <c r="D60" s="370">
        <v>3625</v>
      </c>
      <c r="E60" s="370">
        <v>550</v>
      </c>
      <c r="F60" s="370">
        <v>24405</v>
      </c>
      <c r="G60" s="372">
        <f>+F60+E60</f>
        <v>24955</v>
      </c>
      <c r="H60" s="371">
        <v>153158</v>
      </c>
      <c r="I60" s="370">
        <v>39579</v>
      </c>
      <c r="J60" s="370">
        <v>11560</v>
      </c>
      <c r="K60" s="370">
        <v>181177</v>
      </c>
      <c r="L60" s="485">
        <v>160323</v>
      </c>
      <c r="M60" s="370">
        <v>32414</v>
      </c>
      <c r="N60" s="299">
        <f>+L60+M60</f>
        <v>192737</v>
      </c>
    </row>
    <row r="61" spans="1:14" ht="18.75" customHeight="1" thickBot="1">
      <c r="A61" s="1070"/>
      <c r="B61" s="434" t="s">
        <v>201</v>
      </c>
      <c r="C61" s="435">
        <v>21379</v>
      </c>
      <c r="D61" s="436">
        <v>3565</v>
      </c>
      <c r="E61" s="436">
        <v>547</v>
      </c>
      <c r="F61" s="436">
        <v>24397</v>
      </c>
      <c r="G61" s="437">
        <f>+F61+E61</f>
        <v>24944</v>
      </c>
      <c r="H61" s="435">
        <v>153748</v>
      </c>
      <c r="I61" s="436">
        <v>35926</v>
      </c>
      <c r="J61" s="436">
        <v>11776</v>
      </c>
      <c r="K61" s="436">
        <v>177898</v>
      </c>
      <c r="L61" s="499">
        <v>156555</v>
      </c>
      <c r="M61" s="436">
        <v>33119</v>
      </c>
      <c r="N61" s="439">
        <f>+L61+M61</f>
        <v>189674</v>
      </c>
    </row>
    <row r="62" spans="1:14" ht="18.75" customHeight="1">
      <c r="A62" s="1058">
        <v>2013</v>
      </c>
      <c r="B62" s="279" t="s">
        <v>165</v>
      </c>
      <c r="C62" s="173">
        <v>21412</v>
      </c>
      <c r="D62" s="174">
        <v>3159</v>
      </c>
      <c r="E62" s="174">
        <v>541</v>
      </c>
      <c r="F62" s="174">
        <v>24030</v>
      </c>
      <c r="G62" s="507">
        <f aca="true" t="shared" si="6" ref="G62:G69">C62+D62</f>
        <v>24571</v>
      </c>
      <c r="H62" s="173">
        <v>153471</v>
      </c>
      <c r="I62" s="174">
        <v>30473</v>
      </c>
      <c r="J62" s="174">
        <v>11972</v>
      </c>
      <c r="K62" s="174">
        <v>171972</v>
      </c>
      <c r="L62" s="738">
        <v>150775</v>
      </c>
      <c r="M62" s="508">
        <v>33169</v>
      </c>
      <c r="N62" s="520">
        <f aca="true" t="shared" si="7" ref="N62:N69">L62+M62</f>
        <v>183944</v>
      </c>
    </row>
    <row r="63" spans="1:14" ht="18.75" customHeight="1">
      <c r="A63" s="1059"/>
      <c r="B63" s="280" t="s">
        <v>166</v>
      </c>
      <c r="C63" s="371">
        <v>21535</v>
      </c>
      <c r="D63" s="370">
        <v>3168</v>
      </c>
      <c r="E63" s="370">
        <v>547</v>
      </c>
      <c r="F63" s="370">
        <v>24156</v>
      </c>
      <c r="G63" s="372">
        <f t="shared" si="6"/>
        <v>24703</v>
      </c>
      <c r="H63" s="371">
        <v>153467</v>
      </c>
      <c r="I63" s="370">
        <v>30235</v>
      </c>
      <c r="J63" s="370">
        <v>12126</v>
      </c>
      <c r="K63" s="370">
        <v>171576</v>
      </c>
      <c r="L63" s="485">
        <v>150691</v>
      </c>
      <c r="M63" s="440">
        <v>33011</v>
      </c>
      <c r="N63" s="299">
        <f t="shared" si="7"/>
        <v>183702</v>
      </c>
    </row>
    <row r="64" spans="1:14" ht="18.75" customHeight="1">
      <c r="A64" s="1059"/>
      <c r="B64" s="280" t="s">
        <v>167</v>
      </c>
      <c r="C64" s="371">
        <v>21803</v>
      </c>
      <c r="D64" s="370">
        <v>3297</v>
      </c>
      <c r="E64" s="370">
        <v>559</v>
      </c>
      <c r="F64" s="370">
        <v>24541</v>
      </c>
      <c r="G64" s="372">
        <f t="shared" si="6"/>
        <v>25100</v>
      </c>
      <c r="H64" s="371">
        <v>156128</v>
      </c>
      <c r="I64" s="370">
        <v>34303</v>
      </c>
      <c r="J64" s="370">
        <v>12124</v>
      </c>
      <c r="K64" s="370">
        <v>178307</v>
      </c>
      <c r="L64" s="485">
        <v>156501</v>
      </c>
      <c r="M64" s="440">
        <v>33930</v>
      </c>
      <c r="N64" s="299">
        <f t="shared" si="7"/>
        <v>190431</v>
      </c>
    </row>
    <row r="65" spans="1:14" ht="18.75" customHeight="1">
      <c r="A65" s="1059"/>
      <c r="B65" s="280" t="s">
        <v>168</v>
      </c>
      <c r="C65" s="371">
        <v>22060</v>
      </c>
      <c r="D65" s="370">
        <v>3509</v>
      </c>
      <c r="E65" s="370">
        <v>566</v>
      </c>
      <c r="F65" s="370">
        <v>25003</v>
      </c>
      <c r="G65" s="372">
        <f t="shared" si="6"/>
        <v>25569</v>
      </c>
      <c r="H65" s="371">
        <v>158329</v>
      </c>
      <c r="I65" s="370">
        <v>38647</v>
      </c>
      <c r="J65" s="370">
        <v>12102</v>
      </c>
      <c r="K65" s="370">
        <v>184874</v>
      </c>
      <c r="L65" s="485">
        <v>162541</v>
      </c>
      <c r="M65" s="370">
        <v>34435</v>
      </c>
      <c r="N65" s="299">
        <f t="shared" si="7"/>
        <v>196976</v>
      </c>
    </row>
    <row r="66" spans="1:14" ht="18.75" customHeight="1">
      <c r="A66" s="1059"/>
      <c r="B66" s="280" t="s">
        <v>27</v>
      </c>
      <c r="C66" s="371">
        <v>22179</v>
      </c>
      <c r="D66" s="370">
        <v>4069</v>
      </c>
      <c r="E66" s="370">
        <v>517</v>
      </c>
      <c r="F66" s="370">
        <v>25731</v>
      </c>
      <c r="G66" s="372">
        <f t="shared" si="6"/>
        <v>26248</v>
      </c>
      <c r="H66" s="371">
        <v>159289</v>
      </c>
      <c r="I66" s="370">
        <v>41007</v>
      </c>
      <c r="J66" s="370">
        <v>11022</v>
      </c>
      <c r="K66" s="370">
        <v>189274</v>
      </c>
      <c r="L66" s="485">
        <v>165333</v>
      </c>
      <c r="M66" s="370">
        <v>34963</v>
      </c>
      <c r="N66" s="299">
        <f t="shared" si="7"/>
        <v>200296</v>
      </c>
    </row>
    <row r="67" spans="1:14" ht="18.75" customHeight="1">
      <c r="A67" s="1059"/>
      <c r="B67" s="280" t="s">
        <v>29</v>
      </c>
      <c r="C67" s="371">
        <v>22251</v>
      </c>
      <c r="D67" s="370">
        <v>4136</v>
      </c>
      <c r="E67" s="370">
        <v>516</v>
      </c>
      <c r="F67" s="370">
        <v>25871</v>
      </c>
      <c r="G67" s="372">
        <f t="shared" si="6"/>
        <v>26387</v>
      </c>
      <c r="H67" s="371">
        <v>164588</v>
      </c>
      <c r="I67" s="370">
        <v>42954</v>
      </c>
      <c r="J67" s="370">
        <v>14496</v>
      </c>
      <c r="K67" s="370">
        <v>193046</v>
      </c>
      <c r="L67" s="485">
        <v>170286</v>
      </c>
      <c r="M67" s="370">
        <v>37256</v>
      </c>
      <c r="N67" s="299">
        <f t="shared" si="7"/>
        <v>207542</v>
      </c>
    </row>
    <row r="68" spans="1:14" ht="18.75" customHeight="1">
      <c r="A68" s="1059"/>
      <c r="B68" s="280" t="s">
        <v>30</v>
      </c>
      <c r="C68" s="371">
        <v>22117</v>
      </c>
      <c r="D68" s="370">
        <v>3676</v>
      </c>
      <c r="E68" s="370">
        <v>516</v>
      </c>
      <c r="F68" s="370">
        <v>25277</v>
      </c>
      <c r="G68" s="372">
        <f t="shared" si="6"/>
        <v>25793</v>
      </c>
      <c r="H68" s="371">
        <v>167332</v>
      </c>
      <c r="I68" s="370">
        <v>40979</v>
      </c>
      <c r="J68" s="370">
        <v>16504</v>
      </c>
      <c r="K68" s="370">
        <v>191807</v>
      </c>
      <c r="L68" s="485">
        <v>171844</v>
      </c>
      <c r="M68" s="370">
        <v>36467</v>
      </c>
      <c r="N68" s="299">
        <f t="shared" si="7"/>
        <v>208311</v>
      </c>
    </row>
    <row r="69" spans="1:14" ht="18.75" customHeight="1">
      <c r="A69" s="1059"/>
      <c r="B69" s="280" t="s">
        <v>31</v>
      </c>
      <c r="C69" s="371">
        <v>22298</v>
      </c>
      <c r="D69" s="370">
        <v>3801</v>
      </c>
      <c r="E69" s="370">
        <v>513</v>
      </c>
      <c r="F69" s="370">
        <v>25586</v>
      </c>
      <c r="G69" s="372">
        <f t="shared" si="6"/>
        <v>26099</v>
      </c>
      <c r="H69" s="371">
        <v>165784</v>
      </c>
      <c r="I69" s="370">
        <v>41482</v>
      </c>
      <c r="J69" s="370">
        <v>14178</v>
      </c>
      <c r="K69" s="370">
        <v>193088</v>
      </c>
      <c r="L69" s="485">
        <v>171384</v>
      </c>
      <c r="M69" s="370">
        <v>35882</v>
      </c>
      <c r="N69" s="299">
        <f t="shared" si="7"/>
        <v>207266</v>
      </c>
    </row>
    <row r="70" spans="1:14" ht="18.75" customHeight="1">
      <c r="A70" s="1059"/>
      <c r="B70" s="280" t="s">
        <v>32</v>
      </c>
      <c r="C70" s="371">
        <v>22468</v>
      </c>
      <c r="D70" s="370">
        <v>4062</v>
      </c>
      <c r="E70" s="370">
        <v>547</v>
      </c>
      <c r="F70" s="370">
        <v>25983</v>
      </c>
      <c r="G70" s="372">
        <f>+F70+E70</f>
        <v>26530</v>
      </c>
      <c r="H70" s="371">
        <v>165772</v>
      </c>
      <c r="I70" s="370">
        <v>44109</v>
      </c>
      <c r="J70" s="370">
        <v>12685</v>
      </c>
      <c r="K70" s="370">
        <v>197196</v>
      </c>
      <c r="L70" s="485">
        <v>173147</v>
      </c>
      <c r="M70" s="370">
        <v>36734</v>
      </c>
      <c r="N70" s="299">
        <f>+L70+M70</f>
        <v>209881</v>
      </c>
    </row>
    <row r="71" spans="1:14" ht="18.75" customHeight="1">
      <c r="A71" s="1059"/>
      <c r="B71" s="280" t="s">
        <v>43</v>
      </c>
      <c r="C71" s="371">
        <v>22513</v>
      </c>
      <c r="D71" s="370">
        <v>3969</v>
      </c>
      <c r="E71" s="370">
        <v>516</v>
      </c>
      <c r="F71" s="370">
        <v>25966</v>
      </c>
      <c r="G71" s="372">
        <f>+F71+E71</f>
        <v>26482</v>
      </c>
      <c r="H71" s="371">
        <v>161403</v>
      </c>
      <c r="I71" s="370">
        <v>41980</v>
      </c>
      <c r="J71" s="370">
        <v>10713</v>
      </c>
      <c r="K71" s="370">
        <v>192670</v>
      </c>
      <c r="L71" s="485">
        <v>167767</v>
      </c>
      <c r="M71" s="370">
        <v>35616</v>
      </c>
      <c r="N71" s="299">
        <f>+L71+M71</f>
        <v>203383</v>
      </c>
    </row>
    <row r="72" spans="1:14" ht="18.75" customHeight="1">
      <c r="A72" s="1059"/>
      <c r="B72" s="280" t="s">
        <v>49</v>
      </c>
      <c r="C72" s="371">
        <v>22800</v>
      </c>
      <c r="D72" s="370">
        <v>4041</v>
      </c>
      <c r="E72" s="370">
        <v>542</v>
      </c>
      <c r="F72" s="370">
        <v>26299</v>
      </c>
      <c r="G72" s="372">
        <f>+F72+E72</f>
        <v>26841</v>
      </c>
      <c r="H72" s="371">
        <v>163587</v>
      </c>
      <c r="I72" s="370">
        <v>42327</v>
      </c>
      <c r="J72" s="370">
        <v>10229</v>
      </c>
      <c r="K72" s="370">
        <v>195685</v>
      </c>
      <c r="L72" s="485">
        <v>169907</v>
      </c>
      <c r="M72" s="370">
        <v>36007</v>
      </c>
      <c r="N72" s="299">
        <f>+L72+M72</f>
        <v>205914</v>
      </c>
    </row>
    <row r="73" spans="1:14" ht="18.75" customHeight="1" thickBot="1">
      <c r="A73" s="1070"/>
      <c r="B73" s="434" t="s">
        <v>201</v>
      </c>
      <c r="C73" s="435">
        <v>22606</v>
      </c>
      <c r="D73" s="436">
        <v>4190</v>
      </c>
      <c r="E73" s="436">
        <v>539</v>
      </c>
      <c r="F73" s="436">
        <v>26257</v>
      </c>
      <c r="G73" s="437">
        <f>+F73+E73</f>
        <v>26796</v>
      </c>
      <c r="H73" s="435">
        <v>163560</v>
      </c>
      <c r="I73" s="436">
        <v>39186</v>
      </c>
      <c r="J73" s="436">
        <v>10326</v>
      </c>
      <c r="K73" s="436">
        <v>192420</v>
      </c>
      <c r="L73" s="499">
        <v>166349</v>
      </c>
      <c r="M73" s="436">
        <v>36397</v>
      </c>
      <c r="N73" s="439">
        <f>+L73+M73</f>
        <v>202746</v>
      </c>
    </row>
    <row r="74" spans="1:14" ht="18.75" customHeight="1">
      <c r="A74" s="1058">
        <v>2014</v>
      </c>
      <c r="B74" s="279" t="s">
        <v>165</v>
      </c>
      <c r="C74" s="173">
        <v>22836</v>
      </c>
      <c r="D74" s="174">
        <v>3519</v>
      </c>
      <c r="E74" s="174">
        <v>540</v>
      </c>
      <c r="F74" s="174">
        <v>25815</v>
      </c>
      <c r="G74" s="507">
        <f aca="true" t="shared" si="8" ref="G74:G81">C74+D74</f>
        <v>26355</v>
      </c>
      <c r="H74" s="173">
        <v>164081</v>
      </c>
      <c r="I74" s="174">
        <v>33064</v>
      </c>
      <c r="J74" s="174">
        <v>10311</v>
      </c>
      <c r="K74" s="174">
        <v>186834</v>
      </c>
      <c r="L74" s="738">
        <v>160813</v>
      </c>
      <c r="M74" s="508">
        <v>36332</v>
      </c>
      <c r="N74" s="520">
        <f aca="true" t="shared" si="9" ref="N74:N133">+L74+M74</f>
        <v>197145</v>
      </c>
    </row>
    <row r="75" spans="1:14" ht="18.75" customHeight="1">
      <c r="A75" s="1059"/>
      <c r="B75" s="280" t="s">
        <v>166</v>
      </c>
      <c r="C75" s="371">
        <v>22898</v>
      </c>
      <c r="D75" s="370">
        <v>3539</v>
      </c>
      <c r="E75" s="370">
        <v>555</v>
      </c>
      <c r="F75" s="370">
        <v>25882</v>
      </c>
      <c r="G75" s="372">
        <f t="shared" si="8"/>
        <v>26437</v>
      </c>
      <c r="H75" s="371">
        <v>164185</v>
      </c>
      <c r="I75" s="370">
        <v>34758</v>
      </c>
      <c r="J75" s="370">
        <v>10332</v>
      </c>
      <c r="K75" s="370">
        <v>188611</v>
      </c>
      <c r="L75" s="485">
        <v>162295</v>
      </c>
      <c r="M75" s="440">
        <v>36648</v>
      </c>
      <c r="N75" s="299">
        <f t="shared" si="9"/>
        <v>198943</v>
      </c>
    </row>
    <row r="76" spans="1:14" ht="18.75" customHeight="1">
      <c r="A76" s="1059"/>
      <c r="B76" s="280" t="s">
        <v>167</v>
      </c>
      <c r="C76" s="371">
        <v>23056</v>
      </c>
      <c r="D76" s="370">
        <v>3756</v>
      </c>
      <c r="E76" s="370">
        <v>550</v>
      </c>
      <c r="F76" s="370">
        <v>26262</v>
      </c>
      <c r="G76" s="372">
        <f t="shared" si="8"/>
        <v>26812</v>
      </c>
      <c r="H76" s="371">
        <v>165930</v>
      </c>
      <c r="I76" s="370">
        <v>38042</v>
      </c>
      <c r="J76" s="370">
        <v>10821</v>
      </c>
      <c r="K76" s="370">
        <v>193151</v>
      </c>
      <c r="L76" s="485">
        <v>166884</v>
      </c>
      <c r="M76" s="440">
        <v>37088</v>
      </c>
      <c r="N76" s="299">
        <f t="shared" si="9"/>
        <v>203972</v>
      </c>
    </row>
    <row r="77" spans="1:14" ht="18.75" customHeight="1">
      <c r="A77" s="1059"/>
      <c r="B77" s="280" t="s">
        <v>168</v>
      </c>
      <c r="C77" s="371">
        <v>23063</v>
      </c>
      <c r="D77" s="370">
        <v>4052</v>
      </c>
      <c r="E77" s="370">
        <v>500</v>
      </c>
      <c r="F77" s="370">
        <v>26615</v>
      </c>
      <c r="G77" s="372">
        <f t="shared" si="8"/>
        <v>27115</v>
      </c>
      <c r="H77" s="371">
        <v>167676</v>
      </c>
      <c r="I77" s="370">
        <v>40218</v>
      </c>
      <c r="J77" s="370">
        <v>10376</v>
      </c>
      <c r="K77" s="370">
        <v>197518</v>
      </c>
      <c r="L77" s="485">
        <v>170530</v>
      </c>
      <c r="M77" s="370">
        <v>37364</v>
      </c>
      <c r="N77" s="299">
        <f t="shared" si="9"/>
        <v>207894</v>
      </c>
    </row>
    <row r="78" spans="1:14" ht="18.75" customHeight="1">
      <c r="A78" s="1059"/>
      <c r="B78" s="280" t="s">
        <v>27</v>
      </c>
      <c r="C78" s="371">
        <v>23415</v>
      </c>
      <c r="D78" s="370">
        <v>3980</v>
      </c>
      <c r="E78" s="370">
        <v>486</v>
      </c>
      <c r="F78" s="370">
        <v>26909</v>
      </c>
      <c r="G78" s="372">
        <f t="shared" si="8"/>
        <v>27395</v>
      </c>
      <c r="H78" s="371">
        <v>169089</v>
      </c>
      <c r="I78" s="370">
        <v>41762</v>
      </c>
      <c r="J78" s="370">
        <v>10267</v>
      </c>
      <c r="K78" s="370">
        <v>200584</v>
      </c>
      <c r="L78" s="485">
        <v>173160</v>
      </c>
      <c r="M78" s="370">
        <v>37691</v>
      </c>
      <c r="N78" s="299">
        <f t="shared" si="9"/>
        <v>210851</v>
      </c>
    </row>
    <row r="79" spans="1:14" ht="18.75" customHeight="1">
      <c r="A79" s="1059"/>
      <c r="B79" s="280" t="s">
        <v>29</v>
      </c>
      <c r="C79" s="371">
        <v>23552</v>
      </c>
      <c r="D79" s="370">
        <v>3990</v>
      </c>
      <c r="E79" s="370">
        <v>467</v>
      </c>
      <c r="F79" s="370">
        <v>27075</v>
      </c>
      <c r="G79" s="372">
        <f t="shared" si="8"/>
        <v>27542</v>
      </c>
      <c r="H79" s="371">
        <v>175520</v>
      </c>
      <c r="I79" s="370">
        <v>42595</v>
      </c>
      <c r="J79" s="370">
        <v>15018</v>
      </c>
      <c r="K79" s="370">
        <v>203097</v>
      </c>
      <c r="L79" s="485">
        <v>177845</v>
      </c>
      <c r="M79" s="370">
        <v>40270</v>
      </c>
      <c r="N79" s="299">
        <f t="shared" si="9"/>
        <v>218115</v>
      </c>
    </row>
    <row r="80" spans="1:14" ht="18.75" customHeight="1">
      <c r="A80" s="1059"/>
      <c r="B80" s="280" t="s">
        <v>30</v>
      </c>
      <c r="C80" s="371">
        <v>23479</v>
      </c>
      <c r="D80" s="370">
        <v>3729</v>
      </c>
      <c r="E80" s="370">
        <v>430</v>
      </c>
      <c r="F80" s="370">
        <v>26778</v>
      </c>
      <c r="G80" s="372">
        <f t="shared" si="8"/>
        <v>27208</v>
      </c>
      <c r="H80" s="371">
        <v>173200</v>
      </c>
      <c r="I80" s="370">
        <v>39720</v>
      </c>
      <c r="J80" s="370">
        <v>14923</v>
      </c>
      <c r="K80" s="370">
        <v>197997</v>
      </c>
      <c r="L80" s="485">
        <v>174455</v>
      </c>
      <c r="M80" s="370">
        <v>38465</v>
      </c>
      <c r="N80" s="299">
        <f t="shared" si="9"/>
        <v>212920</v>
      </c>
    </row>
    <row r="81" spans="1:14" ht="18.75" customHeight="1">
      <c r="A81" s="1059"/>
      <c r="B81" s="280" t="s">
        <v>31</v>
      </c>
      <c r="C81" s="371">
        <v>23700</v>
      </c>
      <c r="D81" s="370">
        <v>3756</v>
      </c>
      <c r="E81" s="370">
        <v>415</v>
      </c>
      <c r="F81" s="370">
        <v>27041</v>
      </c>
      <c r="G81" s="372">
        <f t="shared" si="8"/>
        <v>27456</v>
      </c>
      <c r="H81" s="371">
        <v>174117</v>
      </c>
      <c r="I81" s="370">
        <v>42398</v>
      </c>
      <c r="J81" s="370">
        <v>12963</v>
      </c>
      <c r="K81" s="370">
        <v>203552</v>
      </c>
      <c r="L81" s="485">
        <v>177601</v>
      </c>
      <c r="M81" s="370">
        <v>38914</v>
      </c>
      <c r="N81" s="299">
        <f t="shared" si="9"/>
        <v>216515</v>
      </c>
    </row>
    <row r="82" spans="1:14" ht="18.75" customHeight="1">
      <c r="A82" s="1059"/>
      <c r="B82" s="280" t="s">
        <v>32</v>
      </c>
      <c r="C82" s="371">
        <v>23971</v>
      </c>
      <c r="D82" s="370">
        <v>4017</v>
      </c>
      <c r="E82" s="370">
        <v>476</v>
      </c>
      <c r="F82" s="370">
        <v>27512</v>
      </c>
      <c r="G82" s="372">
        <f>+F82+E82</f>
        <v>27988</v>
      </c>
      <c r="H82" s="371">
        <v>174098</v>
      </c>
      <c r="I82" s="370">
        <v>44391</v>
      </c>
      <c r="J82" s="370">
        <v>12178</v>
      </c>
      <c r="K82" s="370">
        <v>206311</v>
      </c>
      <c r="L82" s="485">
        <v>178354</v>
      </c>
      <c r="M82" s="370">
        <v>40135</v>
      </c>
      <c r="N82" s="299">
        <f t="shared" si="9"/>
        <v>218489</v>
      </c>
    </row>
    <row r="83" spans="1:14" ht="18.75" customHeight="1">
      <c r="A83" s="1059"/>
      <c r="B83" s="280" t="s">
        <v>43</v>
      </c>
      <c r="C83" s="371">
        <v>23986</v>
      </c>
      <c r="D83" s="370">
        <v>4055</v>
      </c>
      <c r="E83" s="370">
        <v>502</v>
      </c>
      <c r="F83" s="370">
        <v>27539</v>
      </c>
      <c r="G83" s="372">
        <f>+F83+E83</f>
        <v>28041</v>
      </c>
      <c r="H83" s="371">
        <v>171586</v>
      </c>
      <c r="I83" s="370">
        <v>44367</v>
      </c>
      <c r="J83" s="370">
        <v>11327</v>
      </c>
      <c r="K83" s="370">
        <v>204626</v>
      </c>
      <c r="L83" s="485">
        <v>176663</v>
      </c>
      <c r="M83" s="370">
        <v>39290</v>
      </c>
      <c r="N83" s="299">
        <f t="shared" si="9"/>
        <v>215953</v>
      </c>
    </row>
    <row r="84" spans="1:14" ht="18.75" customHeight="1">
      <c r="A84" s="1059"/>
      <c r="B84" s="280" t="s">
        <v>49</v>
      </c>
      <c r="C84" s="371">
        <v>24108</v>
      </c>
      <c r="D84" s="370">
        <v>4089</v>
      </c>
      <c r="E84" s="370">
        <v>498</v>
      </c>
      <c r="F84" s="370">
        <v>27699</v>
      </c>
      <c r="G84" s="372">
        <f>+F84+E84</f>
        <v>28197</v>
      </c>
      <c r="H84" s="371">
        <v>172544</v>
      </c>
      <c r="I84" s="370">
        <v>44586</v>
      </c>
      <c r="J84" s="370">
        <v>11444</v>
      </c>
      <c r="K84" s="370">
        <v>205686</v>
      </c>
      <c r="L84" s="485">
        <v>177019</v>
      </c>
      <c r="M84" s="370">
        <v>40111</v>
      </c>
      <c r="N84" s="299">
        <f t="shared" si="9"/>
        <v>217130</v>
      </c>
    </row>
    <row r="85" spans="1:14" ht="18.75" customHeight="1" thickBot="1">
      <c r="A85" s="1060"/>
      <c r="B85" s="711" t="s">
        <v>201</v>
      </c>
      <c r="C85" s="712">
        <v>24251</v>
      </c>
      <c r="D85" s="713">
        <v>3986</v>
      </c>
      <c r="E85" s="713">
        <v>508</v>
      </c>
      <c r="F85" s="713">
        <v>27729</v>
      </c>
      <c r="G85" s="714">
        <f>+F85+E85</f>
        <v>28237</v>
      </c>
      <c r="H85" s="712">
        <v>172259</v>
      </c>
      <c r="I85" s="713">
        <v>41700</v>
      </c>
      <c r="J85" s="713">
        <v>11698</v>
      </c>
      <c r="K85" s="713">
        <v>202261</v>
      </c>
      <c r="L85" s="739">
        <v>173587</v>
      </c>
      <c r="M85" s="713">
        <v>40372</v>
      </c>
      <c r="N85" s="715">
        <f t="shared" si="9"/>
        <v>213959</v>
      </c>
    </row>
    <row r="86" spans="1:14" ht="18.75" customHeight="1">
      <c r="A86" s="1058">
        <v>2015</v>
      </c>
      <c r="B86" s="279" t="s">
        <v>165</v>
      </c>
      <c r="C86" s="173">
        <v>24263</v>
      </c>
      <c r="D86" s="174">
        <v>3538</v>
      </c>
      <c r="E86" s="174">
        <v>531</v>
      </c>
      <c r="F86" s="174">
        <v>27270</v>
      </c>
      <c r="G86" s="507">
        <f aca="true" t="shared" si="10" ref="G86:G93">C86+D86</f>
        <v>27801</v>
      </c>
      <c r="H86" s="173">
        <v>171062</v>
      </c>
      <c r="I86" s="174">
        <v>35801</v>
      </c>
      <c r="J86" s="174">
        <v>11652</v>
      </c>
      <c r="K86" s="174">
        <v>195211</v>
      </c>
      <c r="L86" s="738">
        <v>166579</v>
      </c>
      <c r="M86" s="508">
        <v>40284</v>
      </c>
      <c r="N86" s="520">
        <f t="shared" si="9"/>
        <v>206863</v>
      </c>
    </row>
    <row r="87" spans="1:14" ht="18.75" customHeight="1">
      <c r="A87" s="1059"/>
      <c r="B87" s="280" t="s">
        <v>166</v>
      </c>
      <c r="C87" s="371">
        <v>24351</v>
      </c>
      <c r="D87" s="370">
        <v>3480</v>
      </c>
      <c r="E87" s="370">
        <v>526</v>
      </c>
      <c r="F87" s="370">
        <v>27305</v>
      </c>
      <c r="G87" s="372">
        <f t="shared" si="10"/>
        <v>27831</v>
      </c>
      <c r="H87" s="371">
        <v>170054</v>
      </c>
      <c r="I87" s="370">
        <v>35423</v>
      </c>
      <c r="J87" s="370">
        <v>11881</v>
      </c>
      <c r="K87" s="370">
        <v>193596</v>
      </c>
      <c r="L87" s="485">
        <v>165071</v>
      </c>
      <c r="M87" s="440">
        <v>40406</v>
      </c>
      <c r="N87" s="299">
        <f t="shared" si="9"/>
        <v>205477</v>
      </c>
    </row>
    <row r="88" spans="1:14" ht="18.75" customHeight="1">
      <c r="A88" s="1059"/>
      <c r="B88" s="280" t="s">
        <v>167</v>
      </c>
      <c r="C88" s="371">
        <v>24515</v>
      </c>
      <c r="D88" s="370">
        <v>3640</v>
      </c>
      <c r="E88" s="370">
        <v>531</v>
      </c>
      <c r="F88" s="370">
        <v>27624</v>
      </c>
      <c r="G88" s="372">
        <f t="shared" si="10"/>
        <v>28155</v>
      </c>
      <c r="H88" s="371">
        <v>171775</v>
      </c>
      <c r="I88" s="370">
        <v>40812</v>
      </c>
      <c r="J88" s="370">
        <v>11749</v>
      </c>
      <c r="K88" s="370">
        <v>200838</v>
      </c>
      <c r="L88" s="485">
        <v>171674</v>
      </c>
      <c r="M88" s="440">
        <v>40913</v>
      </c>
      <c r="N88" s="299">
        <f t="shared" si="9"/>
        <v>212587</v>
      </c>
    </row>
    <row r="89" spans="1:14" ht="18.75" customHeight="1">
      <c r="A89" s="1059"/>
      <c r="B89" s="280" t="s">
        <v>168</v>
      </c>
      <c r="C89" s="371">
        <v>24679</v>
      </c>
      <c r="D89" s="370">
        <v>3742</v>
      </c>
      <c r="E89" s="370">
        <v>539</v>
      </c>
      <c r="F89" s="370">
        <v>27882</v>
      </c>
      <c r="G89" s="372">
        <f t="shared" si="10"/>
        <v>28421</v>
      </c>
      <c r="H89" s="371">
        <v>173710</v>
      </c>
      <c r="I89" s="370">
        <v>45216</v>
      </c>
      <c r="J89" s="370">
        <v>12970</v>
      </c>
      <c r="K89" s="370">
        <v>205956</v>
      </c>
      <c r="L89" s="485">
        <v>177014</v>
      </c>
      <c r="M89" s="370">
        <v>41912</v>
      </c>
      <c r="N89" s="299">
        <f t="shared" si="9"/>
        <v>218926</v>
      </c>
    </row>
    <row r="90" spans="1:14" ht="18.75" customHeight="1">
      <c r="A90" s="1059"/>
      <c r="B90" s="280" t="s">
        <v>27</v>
      </c>
      <c r="C90" s="371">
        <v>24805</v>
      </c>
      <c r="D90" s="370">
        <v>3919</v>
      </c>
      <c r="E90" s="370">
        <v>542</v>
      </c>
      <c r="F90" s="370">
        <v>28182</v>
      </c>
      <c r="G90" s="372">
        <f t="shared" si="10"/>
        <v>28724</v>
      </c>
      <c r="H90" s="371">
        <v>173873</v>
      </c>
      <c r="I90" s="370">
        <v>48441</v>
      </c>
      <c r="J90" s="370">
        <v>13120</v>
      </c>
      <c r="K90" s="370">
        <v>209194</v>
      </c>
      <c r="L90" s="485">
        <v>179997</v>
      </c>
      <c r="M90" s="370">
        <v>42317</v>
      </c>
      <c r="N90" s="299">
        <f t="shared" si="9"/>
        <v>222314</v>
      </c>
    </row>
    <row r="91" spans="1:14" ht="18.75" customHeight="1">
      <c r="A91" s="1059"/>
      <c r="B91" s="280" t="s">
        <v>29</v>
      </c>
      <c r="C91" s="371">
        <v>24855</v>
      </c>
      <c r="D91" s="370">
        <v>3970</v>
      </c>
      <c r="E91" s="370">
        <v>483</v>
      </c>
      <c r="F91" s="370">
        <v>28342</v>
      </c>
      <c r="G91" s="372">
        <f t="shared" si="10"/>
        <v>28825</v>
      </c>
      <c r="H91" s="371">
        <v>177415</v>
      </c>
      <c r="I91" s="370">
        <v>49112</v>
      </c>
      <c r="J91" s="370">
        <v>15636</v>
      </c>
      <c r="K91" s="370">
        <v>210891</v>
      </c>
      <c r="L91" s="485">
        <v>182719</v>
      </c>
      <c r="M91" s="370">
        <v>43808</v>
      </c>
      <c r="N91" s="299">
        <f t="shared" si="9"/>
        <v>226527</v>
      </c>
    </row>
    <row r="92" spans="1:14" ht="18.75" customHeight="1">
      <c r="A92" s="1059"/>
      <c r="B92" s="280" t="s">
        <v>30</v>
      </c>
      <c r="C92" s="371">
        <v>24664</v>
      </c>
      <c r="D92" s="370">
        <v>3662</v>
      </c>
      <c r="E92" s="370">
        <v>416</v>
      </c>
      <c r="F92" s="370">
        <v>27910</v>
      </c>
      <c r="G92" s="372">
        <f t="shared" si="10"/>
        <v>28326</v>
      </c>
      <c r="H92" s="371">
        <v>176611</v>
      </c>
      <c r="I92" s="370">
        <v>47357</v>
      </c>
      <c r="J92" s="370">
        <v>14912</v>
      </c>
      <c r="K92" s="370">
        <v>209056</v>
      </c>
      <c r="L92" s="485">
        <v>181281</v>
      </c>
      <c r="M92" s="370">
        <v>42687</v>
      </c>
      <c r="N92" s="299">
        <f t="shared" si="9"/>
        <v>223968</v>
      </c>
    </row>
    <row r="93" spans="1:14" ht="18.75" customHeight="1">
      <c r="A93" s="1059"/>
      <c r="B93" s="280" t="s">
        <v>31</v>
      </c>
      <c r="C93" s="371">
        <v>24965</v>
      </c>
      <c r="D93" s="370">
        <v>3716</v>
      </c>
      <c r="E93" s="370">
        <v>456</v>
      </c>
      <c r="F93" s="370">
        <v>28225</v>
      </c>
      <c r="G93" s="372">
        <f t="shared" si="10"/>
        <v>28681</v>
      </c>
      <c r="H93" s="371">
        <v>179950</v>
      </c>
      <c r="I93" s="370">
        <v>48815</v>
      </c>
      <c r="J93" s="370">
        <v>15385</v>
      </c>
      <c r="K93" s="370">
        <v>213380</v>
      </c>
      <c r="L93" s="485">
        <v>185145</v>
      </c>
      <c r="M93" s="370">
        <v>43620</v>
      </c>
      <c r="N93" s="299">
        <f t="shared" si="9"/>
        <v>228765</v>
      </c>
    </row>
    <row r="94" spans="1:14" ht="18.75" customHeight="1">
      <c r="A94" s="1059"/>
      <c r="B94" s="280" t="s">
        <v>32</v>
      </c>
      <c r="C94" s="371">
        <v>24949</v>
      </c>
      <c r="D94" s="370">
        <v>3938</v>
      </c>
      <c r="E94" s="370">
        <v>457</v>
      </c>
      <c r="F94" s="370">
        <v>28430</v>
      </c>
      <c r="G94" s="372">
        <f>+F94+E94</f>
        <v>28887</v>
      </c>
      <c r="H94" s="371">
        <v>174349</v>
      </c>
      <c r="I94" s="370">
        <v>48113</v>
      </c>
      <c r="J94" s="370">
        <v>12719</v>
      </c>
      <c r="K94" s="370">
        <v>209743</v>
      </c>
      <c r="L94" s="485">
        <v>180136</v>
      </c>
      <c r="M94" s="370">
        <v>42326</v>
      </c>
      <c r="N94" s="299">
        <f t="shared" si="9"/>
        <v>222462</v>
      </c>
    </row>
    <row r="95" spans="1:14" ht="18.75" customHeight="1">
      <c r="A95" s="1059"/>
      <c r="B95" s="280" t="s">
        <v>43</v>
      </c>
      <c r="C95" s="371">
        <v>25167</v>
      </c>
      <c r="D95" s="370">
        <v>4062</v>
      </c>
      <c r="E95" s="370">
        <v>535</v>
      </c>
      <c r="F95" s="370">
        <v>28694</v>
      </c>
      <c r="G95" s="372">
        <f>+F95+E95</f>
        <v>29229</v>
      </c>
      <c r="H95" s="371">
        <v>175634</v>
      </c>
      <c r="I95" s="370">
        <v>50794</v>
      </c>
      <c r="J95" s="370">
        <v>14149</v>
      </c>
      <c r="K95" s="370">
        <v>212279</v>
      </c>
      <c r="L95" s="485">
        <v>182478</v>
      </c>
      <c r="M95" s="370">
        <v>43950</v>
      </c>
      <c r="N95" s="299">
        <f t="shared" si="9"/>
        <v>226428</v>
      </c>
    </row>
    <row r="96" spans="1:14" ht="18.75" customHeight="1">
      <c r="A96" s="1059"/>
      <c r="B96" s="280" t="s">
        <v>49</v>
      </c>
      <c r="C96" s="371">
        <v>25128</v>
      </c>
      <c r="D96" s="370">
        <v>4068</v>
      </c>
      <c r="E96" s="370">
        <v>538</v>
      </c>
      <c r="F96" s="370">
        <v>28658</v>
      </c>
      <c r="G96" s="372">
        <f>+F96+E96</f>
        <v>29196</v>
      </c>
      <c r="H96" s="371">
        <v>174771</v>
      </c>
      <c r="I96" s="370">
        <v>49801</v>
      </c>
      <c r="J96" s="370">
        <v>14920</v>
      </c>
      <c r="K96" s="370">
        <v>209652</v>
      </c>
      <c r="L96" s="485">
        <v>180316</v>
      </c>
      <c r="M96" s="370">
        <v>44256</v>
      </c>
      <c r="N96" s="299">
        <f t="shared" si="9"/>
        <v>224572</v>
      </c>
    </row>
    <row r="97" spans="1:14" ht="18.75" customHeight="1" thickBot="1">
      <c r="A97" s="1060"/>
      <c r="B97" s="711" t="s">
        <v>201</v>
      </c>
      <c r="C97" s="712">
        <v>25362</v>
      </c>
      <c r="D97" s="713">
        <v>3984</v>
      </c>
      <c r="E97" s="713">
        <v>544</v>
      </c>
      <c r="F97" s="713">
        <v>28802</v>
      </c>
      <c r="G97" s="714">
        <f>+F97+E97</f>
        <v>29346</v>
      </c>
      <c r="H97" s="712">
        <v>175698</v>
      </c>
      <c r="I97" s="713">
        <v>45883</v>
      </c>
      <c r="J97" s="713">
        <v>15009</v>
      </c>
      <c r="K97" s="713">
        <v>206572</v>
      </c>
      <c r="L97" s="739">
        <v>176600</v>
      </c>
      <c r="M97" s="713">
        <v>44981</v>
      </c>
      <c r="N97" s="715">
        <f t="shared" si="9"/>
        <v>221581</v>
      </c>
    </row>
    <row r="98" spans="1:14" ht="18.75" customHeight="1">
      <c r="A98" s="1058">
        <v>2016</v>
      </c>
      <c r="B98" s="279" t="s">
        <v>165</v>
      </c>
      <c r="C98" s="173">
        <v>25170</v>
      </c>
      <c r="D98" s="174">
        <v>3536</v>
      </c>
      <c r="E98" s="174">
        <v>553</v>
      </c>
      <c r="F98" s="174">
        <v>28153</v>
      </c>
      <c r="G98" s="507">
        <f aca="true" t="shared" si="11" ref="G98:G105">C98+D98</f>
        <v>28706</v>
      </c>
      <c r="H98" s="173">
        <v>171934</v>
      </c>
      <c r="I98" s="174">
        <v>37337</v>
      </c>
      <c r="J98" s="174">
        <v>14783</v>
      </c>
      <c r="K98" s="174">
        <v>194488</v>
      </c>
      <c r="L98" s="738">
        <v>166076</v>
      </c>
      <c r="M98" s="508">
        <v>43195</v>
      </c>
      <c r="N98" s="520">
        <f t="shared" si="9"/>
        <v>209271</v>
      </c>
    </row>
    <row r="99" spans="1:14" ht="18.75" customHeight="1">
      <c r="A99" s="1059"/>
      <c r="B99" s="280" t="s">
        <v>166</v>
      </c>
      <c r="C99" s="371">
        <v>25208</v>
      </c>
      <c r="D99" s="370">
        <v>3515</v>
      </c>
      <c r="E99" s="370">
        <v>526</v>
      </c>
      <c r="F99" s="370">
        <v>28197</v>
      </c>
      <c r="G99" s="372">
        <f t="shared" si="11"/>
        <v>28723</v>
      </c>
      <c r="H99" s="371">
        <v>170018</v>
      </c>
      <c r="I99" s="370">
        <v>39011</v>
      </c>
      <c r="J99" s="370">
        <v>13600</v>
      </c>
      <c r="K99" s="370">
        <v>195429</v>
      </c>
      <c r="L99" s="485">
        <v>166159</v>
      </c>
      <c r="M99" s="440">
        <v>42870</v>
      </c>
      <c r="N99" s="299">
        <f t="shared" si="9"/>
        <v>209029</v>
      </c>
    </row>
    <row r="100" spans="1:14" ht="18.75" customHeight="1">
      <c r="A100" s="1059"/>
      <c r="B100" s="280" t="s">
        <v>167</v>
      </c>
      <c r="C100" s="371">
        <v>25352</v>
      </c>
      <c r="D100" s="370">
        <v>3603</v>
      </c>
      <c r="E100" s="370">
        <v>556</v>
      </c>
      <c r="F100" s="370">
        <v>28399</v>
      </c>
      <c r="G100" s="372">
        <f t="shared" si="11"/>
        <v>28955</v>
      </c>
      <c r="H100" s="371">
        <v>171376</v>
      </c>
      <c r="I100" s="370">
        <v>44773</v>
      </c>
      <c r="J100" s="370">
        <v>13851</v>
      </c>
      <c r="K100" s="370">
        <v>202298</v>
      </c>
      <c r="L100" s="485">
        <v>172978</v>
      </c>
      <c r="M100" s="440">
        <v>43171</v>
      </c>
      <c r="N100" s="299">
        <f t="shared" si="9"/>
        <v>216149</v>
      </c>
    </row>
    <row r="101" spans="1:14" ht="18.75" customHeight="1">
      <c r="A101" s="1059"/>
      <c r="B101" s="280" t="s">
        <v>168</v>
      </c>
      <c r="C101" s="371">
        <v>25435</v>
      </c>
      <c r="D101" s="370">
        <v>3739</v>
      </c>
      <c r="E101" s="370">
        <v>559</v>
      </c>
      <c r="F101" s="370">
        <v>28615</v>
      </c>
      <c r="G101" s="372">
        <f t="shared" si="11"/>
        <v>29174</v>
      </c>
      <c r="H101" s="371">
        <v>172380</v>
      </c>
      <c r="I101" s="370">
        <v>47405</v>
      </c>
      <c r="J101" s="370">
        <v>13957</v>
      </c>
      <c r="K101" s="370">
        <v>205828</v>
      </c>
      <c r="L101" s="485">
        <v>176518</v>
      </c>
      <c r="M101" s="370">
        <v>43267</v>
      </c>
      <c r="N101" s="299">
        <f t="shared" si="9"/>
        <v>219785</v>
      </c>
    </row>
    <row r="102" spans="1:14" ht="18.75" customHeight="1">
      <c r="A102" s="1059"/>
      <c r="B102" s="280" t="s">
        <v>27</v>
      </c>
      <c r="C102" s="371">
        <v>25487</v>
      </c>
      <c r="D102" s="370">
        <v>3796</v>
      </c>
      <c r="E102" s="370">
        <v>565</v>
      </c>
      <c r="F102" s="370">
        <v>28718</v>
      </c>
      <c r="G102" s="372">
        <f t="shared" si="11"/>
        <v>29283</v>
      </c>
      <c r="H102" s="371">
        <v>172338</v>
      </c>
      <c r="I102" s="370">
        <v>48316</v>
      </c>
      <c r="J102" s="370">
        <v>13298</v>
      </c>
      <c r="K102" s="370">
        <v>207356</v>
      </c>
      <c r="L102" s="485">
        <v>177552</v>
      </c>
      <c r="M102" s="370">
        <v>43102</v>
      </c>
      <c r="N102" s="299">
        <f t="shared" si="9"/>
        <v>220654</v>
      </c>
    </row>
    <row r="103" spans="1:14" ht="18.75" customHeight="1">
      <c r="A103" s="1059"/>
      <c r="B103" s="280" t="s">
        <v>29</v>
      </c>
      <c r="C103" s="371">
        <v>25507</v>
      </c>
      <c r="D103" s="370">
        <v>3845</v>
      </c>
      <c r="E103" s="370">
        <v>556</v>
      </c>
      <c r="F103" s="370">
        <v>28796</v>
      </c>
      <c r="G103" s="372">
        <f t="shared" si="11"/>
        <v>29352</v>
      </c>
      <c r="H103" s="371">
        <v>175349</v>
      </c>
      <c r="I103" s="370">
        <v>48487</v>
      </c>
      <c r="J103" s="370">
        <v>17064</v>
      </c>
      <c r="K103" s="370">
        <v>206772</v>
      </c>
      <c r="L103" s="485">
        <v>179222</v>
      </c>
      <c r="M103" s="370">
        <v>44614</v>
      </c>
      <c r="N103" s="299">
        <f t="shared" si="9"/>
        <v>223836</v>
      </c>
    </row>
    <row r="104" spans="1:14" ht="18.75" customHeight="1">
      <c r="A104" s="1059"/>
      <c r="B104" s="280" t="s">
        <v>30</v>
      </c>
      <c r="C104" s="371">
        <v>25315</v>
      </c>
      <c r="D104" s="370">
        <v>3536</v>
      </c>
      <c r="E104" s="370">
        <v>497</v>
      </c>
      <c r="F104" s="370">
        <v>28354</v>
      </c>
      <c r="G104" s="372">
        <f t="shared" si="11"/>
        <v>28851</v>
      </c>
      <c r="H104" s="371">
        <v>175321</v>
      </c>
      <c r="I104" s="370">
        <v>46399</v>
      </c>
      <c r="J104" s="370">
        <v>16947</v>
      </c>
      <c r="K104" s="370">
        <v>204773</v>
      </c>
      <c r="L104" s="485">
        <v>178790</v>
      </c>
      <c r="M104" s="370">
        <v>42930</v>
      </c>
      <c r="N104" s="299">
        <f t="shared" si="9"/>
        <v>221720</v>
      </c>
    </row>
    <row r="105" spans="1:14" ht="18.75" customHeight="1">
      <c r="A105" s="1059"/>
      <c r="B105" s="280" t="s">
        <v>31</v>
      </c>
      <c r="C105" s="371">
        <v>25400</v>
      </c>
      <c r="D105" s="370">
        <v>3552</v>
      </c>
      <c r="E105" s="370">
        <v>493</v>
      </c>
      <c r="F105" s="370">
        <v>28459</v>
      </c>
      <c r="G105" s="372">
        <f t="shared" si="11"/>
        <v>28952</v>
      </c>
      <c r="H105" s="371">
        <v>176463</v>
      </c>
      <c r="I105" s="370">
        <v>47231</v>
      </c>
      <c r="J105" s="370">
        <v>16404</v>
      </c>
      <c r="K105" s="370">
        <v>207290</v>
      </c>
      <c r="L105" s="485">
        <v>180104</v>
      </c>
      <c r="M105" s="370">
        <v>43590</v>
      </c>
      <c r="N105" s="299">
        <f t="shared" si="9"/>
        <v>223694</v>
      </c>
    </row>
    <row r="106" spans="1:14" ht="18.75" customHeight="1">
      <c r="A106" s="1059"/>
      <c r="B106" s="280" t="s">
        <v>32</v>
      </c>
      <c r="C106" s="371">
        <v>25429</v>
      </c>
      <c r="D106" s="370">
        <v>3825</v>
      </c>
      <c r="E106" s="370">
        <v>577</v>
      </c>
      <c r="F106" s="370">
        <v>28677</v>
      </c>
      <c r="G106" s="372">
        <f>+F106+E106</f>
        <v>29254</v>
      </c>
      <c r="H106" s="371">
        <v>171724</v>
      </c>
      <c r="I106" s="370">
        <v>47315</v>
      </c>
      <c r="J106" s="370">
        <v>14173</v>
      </c>
      <c r="K106" s="370">
        <v>204866</v>
      </c>
      <c r="L106" s="485">
        <v>176803</v>
      </c>
      <c r="M106" s="370">
        <v>42236</v>
      </c>
      <c r="N106" s="299">
        <f t="shared" si="9"/>
        <v>219039</v>
      </c>
    </row>
    <row r="107" spans="1:14" ht="18.75" customHeight="1">
      <c r="A107" s="1059"/>
      <c r="B107" s="280" t="s">
        <v>43</v>
      </c>
      <c r="C107" s="371">
        <v>25638</v>
      </c>
      <c r="D107" s="370">
        <v>3894</v>
      </c>
      <c r="E107" s="370">
        <v>634</v>
      </c>
      <c r="F107" s="370">
        <v>28898</v>
      </c>
      <c r="G107" s="372">
        <f>+F107+E107</f>
        <v>29532</v>
      </c>
      <c r="H107" s="371">
        <v>171803</v>
      </c>
      <c r="I107" s="370">
        <v>48504</v>
      </c>
      <c r="J107" s="370">
        <v>13592</v>
      </c>
      <c r="K107" s="370">
        <v>206715</v>
      </c>
      <c r="L107" s="485">
        <v>177171</v>
      </c>
      <c r="M107" s="370">
        <v>43136</v>
      </c>
      <c r="N107" s="299">
        <f t="shared" si="9"/>
        <v>220307</v>
      </c>
    </row>
    <row r="108" spans="1:14" ht="18.75" customHeight="1">
      <c r="A108" s="1059"/>
      <c r="B108" s="280" t="s">
        <v>49</v>
      </c>
      <c r="C108" s="371">
        <v>25787</v>
      </c>
      <c r="D108" s="370">
        <v>3849</v>
      </c>
      <c r="E108" s="370">
        <v>660</v>
      </c>
      <c r="F108" s="370">
        <v>28976</v>
      </c>
      <c r="G108" s="372">
        <f>+F108+E108</f>
        <v>29636</v>
      </c>
      <c r="H108" s="371">
        <v>172924</v>
      </c>
      <c r="I108" s="370">
        <v>46516</v>
      </c>
      <c r="J108" s="370">
        <v>14720</v>
      </c>
      <c r="K108" s="370">
        <v>204720</v>
      </c>
      <c r="L108" s="485">
        <v>175713</v>
      </c>
      <c r="M108" s="370">
        <v>43727</v>
      </c>
      <c r="N108" s="299">
        <f t="shared" si="9"/>
        <v>219440</v>
      </c>
    </row>
    <row r="109" spans="1:14" ht="18.75" customHeight="1" thickBot="1">
      <c r="A109" s="1060"/>
      <c r="B109" s="711" t="s">
        <v>201</v>
      </c>
      <c r="C109" s="712">
        <v>25919</v>
      </c>
      <c r="D109" s="713">
        <v>3729</v>
      </c>
      <c r="E109" s="713">
        <v>663</v>
      </c>
      <c r="F109" s="713">
        <v>28985</v>
      </c>
      <c r="G109" s="714">
        <f>+F109+E109</f>
        <v>29648</v>
      </c>
      <c r="H109" s="712">
        <v>172223</v>
      </c>
      <c r="I109" s="713">
        <v>40601</v>
      </c>
      <c r="J109" s="713">
        <v>13768</v>
      </c>
      <c r="K109" s="713">
        <v>199056</v>
      </c>
      <c r="L109" s="739">
        <v>168815</v>
      </c>
      <c r="M109" s="713">
        <v>44009</v>
      </c>
      <c r="N109" s="715">
        <f t="shared" si="9"/>
        <v>212824</v>
      </c>
    </row>
    <row r="110" spans="1:14" ht="18.75" customHeight="1">
      <c r="A110" s="1058">
        <v>2017</v>
      </c>
      <c r="B110" s="279" t="s">
        <v>165</v>
      </c>
      <c r="C110" s="173">
        <v>25847</v>
      </c>
      <c r="D110" s="174">
        <v>3248</v>
      </c>
      <c r="E110" s="174">
        <v>698</v>
      </c>
      <c r="F110" s="174">
        <v>28397</v>
      </c>
      <c r="G110" s="507">
        <f aca="true" t="shared" si="12" ref="G110:G117">C110+D110</f>
        <v>29095</v>
      </c>
      <c r="H110" s="173">
        <v>179343</v>
      </c>
      <c r="I110" s="174">
        <v>35854</v>
      </c>
      <c r="J110" s="174">
        <v>24692</v>
      </c>
      <c r="K110" s="174">
        <v>190505</v>
      </c>
      <c r="L110" s="738">
        <v>167714</v>
      </c>
      <c r="M110" s="508">
        <v>47483</v>
      </c>
      <c r="N110" s="520">
        <f t="shared" si="9"/>
        <v>215197</v>
      </c>
    </row>
    <row r="111" spans="1:14" ht="18.75" customHeight="1">
      <c r="A111" s="1059"/>
      <c r="B111" s="280" t="s">
        <v>166</v>
      </c>
      <c r="C111" s="371">
        <v>25980</v>
      </c>
      <c r="D111" s="370">
        <v>3257</v>
      </c>
      <c r="E111" s="370">
        <v>741</v>
      </c>
      <c r="F111" s="370">
        <v>28496</v>
      </c>
      <c r="G111" s="372">
        <f t="shared" si="12"/>
        <v>29237</v>
      </c>
      <c r="H111" s="371">
        <v>182360</v>
      </c>
      <c r="I111" s="370">
        <v>35759</v>
      </c>
      <c r="J111" s="370">
        <v>29470</v>
      </c>
      <c r="K111" s="370">
        <v>188649</v>
      </c>
      <c r="L111" s="485">
        <v>168594</v>
      </c>
      <c r="M111" s="440">
        <v>49525</v>
      </c>
      <c r="N111" s="299">
        <f t="shared" si="9"/>
        <v>218119</v>
      </c>
    </row>
    <row r="112" spans="1:14" ht="18.75" customHeight="1">
      <c r="A112" s="1059"/>
      <c r="B112" s="280" t="s">
        <v>167</v>
      </c>
      <c r="C112" s="371">
        <v>25694</v>
      </c>
      <c r="D112" s="370">
        <v>3340</v>
      </c>
      <c r="E112" s="370">
        <v>544</v>
      </c>
      <c r="F112" s="370">
        <v>28490</v>
      </c>
      <c r="G112" s="372">
        <f t="shared" si="12"/>
        <v>29034</v>
      </c>
      <c r="H112" s="371">
        <v>168092</v>
      </c>
      <c r="I112" s="370">
        <v>40974</v>
      </c>
      <c r="J112" s="370">
        <v>12336</v>
      </c>
      <c r="K112" s="370">
        <v>196730</v>
      </c>
      <c r="L112" s="485">
        <v>165852</v>
      </c>
      <c r="M112" s="440">
        <v>43214</v>
      </c>
      <c r="N112" s="299">
        <f t="shared" si="9"/>
        <v>209066</v>
      </c>
    </row>
    <row r="113" spans="1:14" ht="18.75" customHeight="1">
      <c r="A113" s="1059"/>
      <c r="B113" s="280" t="s">
        <v>168</v>
      </c>
      <c r="C113" s="371">
        <v>26449</v>
      </c>
      <c r="D113" s="370">
        <v>3571</v>
      </c>
      <c r="E113" s="370">
        <v>781</v>
      </c>
      <c r="F113" s="370">
        <v>29239</v>
      </c>
      <c r="G113" s="372">
        <f t="shared" si="12"/>
        <v>30020</v>
      </c>
      <c r="H113" s="371">
        <v>173400</v>
      </c>
      <c r="I113" s="370">
        <v>41785</v>
      </c>
      <c r="J113" s="370">
        <v>14139</v>
      </c>
      <c r="K113" s="370">
        <v>200879</v>
      </c>
      <c r="L113" s="485">
        <v>167910</v>
      </c>
      <c r="M113" s="370">
        <v>47275</v>
      </c>
      <c r="N113" s="299">
        <f t="shared" si="9"/>
        <v>215185</v>
      </c>
    </row>
    <row r="114" spans="1:14" ht="18.75" customHeight="1">
      <c r="A114" s="1059"/>
      <c r="B114" s="280" t="s">
        <v>27</v>
      </c>
      <c r="C114" s="371">
        <v>26306</v>
      </c>
      <c r="D114" s="370">
        <v>3707</v>
      </c>
      <c r="E114" s="370">
        <v>498</v>
      </c>
      <c r="F114" s="370">
        <v>29515</v>
      </c>
      <c r="G114" s="372">
        <f t="shared" si="12"/>
        <v>30013</v>
      </c>
      <c r="H114" s="371">
        <v>171510</v>
      </c>
      <c r="I114" s="370">
        <v>45899</v>
      </c>
      <c r="J114" s="370">
        <v>12810</v>
      </c>
      <c r="K114" s="370">
        <v>204599</v>
      </c>
      <c r="L114" s="485">
        <v>172091</v>
      </c>
      <c r="M114" s="370">
        <v>45318</v>
      </c>
      <c r="N114" s="299">
        <f t="shared" si="9"/>
        <v>217409</v>
      </c>
    </row>
    <row r="115" spans="1:14" ht="18.75" customHeight="1">
      <c r="A115" s="1059"/>
      <c r="B115" s="280" t="s">
        <v>29</v>
      </c>
      <c r="C115" s="371">
        <v>26268</v>
      </c>
      <c r="D115" s="370">
        <v>3785</v>
      </c>
      <c r="E115" s="370">
        <v>514</v>
      </c>
      <c r="F115" s="370">
        <v>29539</v>
      </c>
      <c r="G115" s="372">
        <f t="shared" si="12"/>
        <v>30053</v>
      </c>
      <c r="H115" s="371">
        <v>170575</v>
      </c>
      <c r="I115" s="370">
        <v>46072</v>
      </c>
      <c r="J115" s="370">
        <v>12911</v>
      </c>
      <c r="K115" s="370">
        <v>203736</v>
      </c>
      <c r="L115" s="485">
        <v>172417</v>
      </c>
      <c r="M115" s="370">
        <v>44230</v>
      </c>
      <c r="N115" s="299">
        <f t="shared" si="9"/>
        <v>216647</v>
      </c>
    </row>
    <row r="116" spans="1:14" ht="18.75" customHeight="1">
      <c r="A116" s="1059"/>
      <c r="B116" s="280" t="s">
        <v>30</v>
      </c>
      <c r="C116" s="371">
        <v>26482</v>
      </c>
      <c r="D116" s="370">
        <v>3588</v>
      </c>
      <c r="E116" s="370">
        <v>381</v>
      </c>
      <c r="F116" s="370">
        <v>29689</v>
      </c>
      <c r="G116" s="372">
        <f t="shared" si="12"/>
        <v>30070</v>
      </c>
      <c r="H116" s="371">
        <v>173576</v>
      </c>
      <c r="I116" s="370">
        <v>45881</v>
      </c>
      <c r="J116" s="370">
        <v>10834</v>
      </c>
      <c r="K116" s="370">
        <v>208623</v>
      </c>
      <c r="L116" s="485">
        <v>176371</v>
      </c>
      <c r="M116" s="370">
        <v>43086</v>
      </c>
      <c r="N116" s="299">
        <f t="shared" si="9"/>
        <v>219457</v>
      </c>
    </row>
    <row r="117" spans="1:14" ht="18.75" customHeight="1">
      <c r="A117" s="1059"/>
      <c r="B117" s="280" t="s">
        <v>31</v>
      </c>
      <c r="C117" s="371">
        <v>26640</v>
      </c>
      <c r="D117" s="370">
        <v>3596</v>
      </c>
      <c r="E117" s="370">
        <v>379</v>
      </c>
      <c r="F117" s="370">
        <v>29857</v>
      </c>
      <c r="G117" s="372">
        <f t="shared" si="12"/>
        <v>30236</v>
      </c>
      <c r="H117" s="371">
        <v>174682</v>
      </c>
      <c r="I117" s="370">
        <v>46515</v>
      </c>
      <c r="J117" s="370">
        <v>11084</v>
      </c>
      <c r="K117" s="370">
        <v>210113</v>
      </c>
      <c r="L117" s="485">
        <v>177292</v>
      </c>
      <c r="M117" s="370">
        <v>43905</v>
      </c>
      <c r="N117" s="299">
        <f t="shared" si="9"/>
        <v>221197</v>
      </c>
    </row>
    <row r="118" spans="1:14" ht="18.75" customHeight="1">
      <c r="A118" s="1059"/>
      <c r="B118" s="280" t="s">
        <v>32</v>
      </c>
      <c r="C118" s="371">
        <v>26599</v>
      </c>
      <c r="D118" s="370">
        <v>4041</v>
      </c>
      <c r="E118" s="370">
        <v>508</v>
      </c>
      <c r="F118" s="370">
        <v>30132</v>
      </c>
      <c r="G118" s="372">
        <f>+F118+E118</f>
        <v>30640</v>
      </c>
      <c r="H118" s="371">
        <v>176525</v>
      </c>
      <c r="I118" s="370">
        <v>48821</v>
      </c>
      <c r="J118" s="370">
        <v>11425</v>
      </c>
      <c r="K118" s="370">
        <v>213921</v>
      </c>
      <c r="L118" s="485">
        <v>179614</v>
      </c>
      <c r="M118" s="370">
        <v>45732</v>
      </c>
      <c r="N118" s="299">
        <f t="shared" si="9"/>
        <v>225346</v>
      </c>
    </row>
    <row r="119" spans="1:14" ht="18.75" customHeight="1">
      <c r="A119" s="1059"/>
      <c r="B119" s="280" t="s">
        <v>43</v>
      </c>
      <c r="C119" s="371">
        <v>26870</v>
      </c>
      <c r="D119" s="370">
        <v>4058</v>
      </c>
      <c r="E119" s="370">
        <v>539</v>
      </c>
      <c r="F119" s="370">
        <v>30389</v>
      </c>
      <c r="G119" s="372">
        <f>+F119+E119</f>
        <v>30928</v>
      </c>
      <c r="H119" s="371">
        <v>178078</v>
      </c>
      <c r="I119" s="370">
        <v>48233</v>
      </c>
      <c r="J119" s="370">
        <v>12528</v>
      </c>
      <c r="K119" s="370">
        <v>213783</v>
      </c>
      <c r="L119" s="485">
        <v>179053</v>
      </c>
      <c r="M119" s="370">
        <v>47258</v>
      </c>
      <c r="N119" s="299">
        <f t="shared" si="9"/>
        <v>226311</v>
      </c>
    </row>
    <row r="120" spans="1:14" ht="18.75" customHeight="1">
      <c r="A120" s="1059"/>
      <c r="B120" s="280" t="s">
        <v>49</v>
      </c>
      <c r="C120" s="371">
        <v>27008</v>
      </c>
      <c r="D120" s="370">
        <v>3958</v>
      </c>
      <c r="E120" s="370">
        <v>536</v>
      </c>
      <c r="F120" s="370">
        <v>30430</v>
      </c>
      <c r="G120" s="372">
        <f>+F120+E120</f>
        <v>30966</v>
      </c>
      <c r="H120" s="371">
        <v>178683</v>
      </c>
      <c r="I120" s="370">
        <v>45623</v>
      </c>
      <c r="J120" s="370">
        <v>13021</v>
      </c>
      <c r="K120" s="370">
        <v>211285</v>
      </c>
      <c r="L120" s="485">
        <v>176619</v>
      </c>
      <c r="M120" s="370">
        <v>47687</v>
      </c>
      <c r="N120" s="299">
        <f t="shared" si="9"/>
        <v>224306</v>
      </c>
    </row>
    <row r="121" spans="1:14" ht="18.75" customHeight="1" thickBot="1">
      <c r="A121" s="1060"/>
      <c r="B121" s="711" t="s">
        <v>201</v>
      </c>
      <c r="C121" s="712">
        <v>27564</v>
      </c>
      <c r="D121" s="713">
        <v>3819</v>
      </c>
      <c r="E121" s="713">
        <v>531</v>
      </c>
      <c r="F121" s="713">
        <v>30852</v>
      </c>
      <c r="G121" s="714">
        <f>+F121+E121</f>
        <v>31383</v>
      </c>
      <c r="H121" s="712">
        <v>178930</v>
      </c>
      <c r="I121" s="713">
        <v>41279</v>
      </c>
      <c r="J121" s="713">
        <v>13192</v>
      </c>
      <c r="K121" s="713">
        <v>207017</v>
      </c>
      <c r="L121" s="739">
        <v>172435</v>
      </c>
      <c r="M121" s="713">
        <v>47774</v>
      </c>
      <c r="N121" s="715">
        <f t="shared" si="9"/>
        <v>220209</v>
      </c>
    </row>
    <row r="122" spans="1:14" ht="18.75" customHeight="1">
      <c r="A122" s="1058">
        <v>2018</v>
      </c>
      <c r="B122" s="279" t="s">
        <v>165</v>
      </c>
      <c r="C122" s="173">
        <v>27398</v>
      </c>
      <c r="D122" s="174">
        <v>3418</v>
      </c>
      <c r="E122" s="174">
        <v>520</v>
      </c>
      <c r="F122" s="174">
        <v>30296</v>
      </c>
      <c r="G122" s="507">
        <f aca="true" t="shared" si="13" ref="G122:G129">C122+D122</f>
        <v>30816</v>
      </c>
      <c r="H122" s="173">
        <v>176256</v>
      </c>
      <c r="I122" s="174">
        <v>34882</v>
      </c>
      <c r="J122" s="174">
        <v>12113</v>
      </c>
      <c r="K122" s="174">
        <v>199025</v>
      </c>
      <c r="L122" s="738">
        <v>164177</v>
      </c>
      <c r="M122" s="508">
        <v>46961</v>
      </c>
      <c r="N122" s="520">
        <f t="shared" si="9"/>
        <v>211138</v>
      </c>
    </row>
    <row r="123" spans="1:14" ht="18.75" customHeight="1">
      <c r="A123" s="1059"/>
      <c r="B123" s="280" t="s">
        <v>166</v>
      </c>
      <c r="C123" s="371">
        <v>27392</v>
      </c>
      <c r="D123" s="370">
        <v>3365</v>
      </c>
      <c r="E123" s="370">
        <v>516</v>
      </c>
      <c r="F123" s="370">
        <v>30241</v>
      </c>
      <c r="G123" s="372">
        <f t="shared" si="13"/>
        <v>30757</v>
      </c>
      <c r="H123" s="371">
        <v>174281</v>
      </c>
      <c r="I123" s="370">
        <v>34813</v>
      </c>
      <c r="J123" s="370">
        <v>11687</v>
      </c>
      <c r="K123" s="370">
        <v>197407</v>
      </c>
      <c r="L123" s="485">
        <v>162640</v>
      </c>
      <c r="M123" s="440">
        <v>46454</v>
      </c>
      <c r="N123" s="299">
        <f t="shared" si="9"/>
        <v>209094</v>
      </c>
    </row>
    <row r="124" spans="1:14" ht="18.75" customHeight="1">
      <c r="A124" s="1059"/>
      <c r="B124" s="280" t="s">
        <v>167</v>
      </c>
      <c r="C124" s="371">
        <v>27815</v>
      </c>
      <c r="D124" s="370">
        <v>3237</v>
      </c>
      <c r="E124" s="370">
        <v>657</v>
      </c>
      <c r="F124" s="370">
        <v>30395</v>
      </c>
      <c r="G124" s="372">
        <f t="shared" si="13"/>
        <v>31052</v>
      </c>
      <c r="H124" s="371">
        <v>182002</v>
      </c>
      <c r="I124" s="370">
        <v>32558</v>
      </c>
      <c r="J124" s="370">
        <v>17360</v>
      </c>
      <c r="K124" s="370">
        <v>197200</v>
      </c>
      <c r="L124" s="485">
        <v>168298</v>
      </c>
      <c r="M124" s="440">
        <v>46262</v>
      </c>
      <c r="N124" s="299">
        <f t="shared" si="9"/>
        <v>214560</v>
      </c>
    </row>
    <row r="125" spans="1:14" ht="18.75" customHeight="1">
      <c r="A125" s="1059"/>
      <c r="B125" s="280" t="s">
        <v>168</v>
      </c>
      <c r="C125" s="371">
        <v>27998</v>
      </c>
      <c r="D125" s="370">
        <v>3257</v>
      </c>
      <c r="E125" s="370">
        <v>665</v>
      </c>
      <c r="F125" s="370">
        <v>30590</v>
      </c>
      <c r="G125" s="372">
        <f t="shared" si="13"/>
        <v>31255</v>
      </c>
      <c r="H125" s="371">
        <v>189107</v>
      </c>
      <c r="I125" s="370">
        <v>30375</v>
      </c>
      <c r="J125" s="370">
        <v>17725</v>
      </c>
      <c r="K125" s="370">
        <v>201757</v>
      </c>
      <c r="L125" s="485">
        <v>172187</v>
      </c>
      <c r="M125" s="370">
        <v>47295</v>
      </c>
      <c r="N125" s="299">
        <f t="shared" si="9"/>
        <v>219482</v>
      </c>
    </row>
    <row r="126" spans="1:14" ht="18.75" customHeight="1">
      <c r="A126" s="1059"/>
      <c r="B126" s="280" t="s">
        <v>27</v>
      </c>
      <c r="C126" s="371">
        <v>28064</v>
      </c>
      <c r="D126" s="370">
        <v>3339</v>
      </c>
      <c r="E126" s="370">
        <v>695</v>
      </c>
      <c r="F126" s="370">
        <v>30708</v>
      </c>
      <c r="G126" s="372">
        <f t="shared" si="13"/>
        <v>31403</v>
      </c>
      <c r="H126" s="371">
        <v>189987</v>
      </c>
      <c r="I126" s="370">
        <v>32366</v>
      </c>
      <c r="J126" s="370">
        <v>19662</v>
      </c>
      <c r="K126" s="370">
        <v>202691</v>
      </c>
      <c r="L126" s="485">
        <v>174355</v>
      </c>
      <c r="M126" s="370">
        <v>47998</v>
      </c>
      <c r="N126" s="299">
        <f t="shared" si="9"/>
        <v>222353</v>
      </c>
    </row>
    <row r="127" spans="1:14" ht="18.75" customHeight="1">
      <c r="A127" s="1059"/>
      <c r="B127" s="280" t="s">
        <v>29</v>
      </c>
      <c r="C127" s="371">
        <v>28352</v>
      </c>
      <c r="D127" s="370">
        <v>3331</v>
      </c>
      <c r="E127" s="370">
        <v>675</v>
      </c>
      <c r="F127" s="370">
        <v>31008</v>
      </c>
      <c r="G127" s="372">
        <f t="shared" si="13"/>
        <v>31683</v>
      </c>
      <c r="H127" s="371">
        <v>190281</v>
      </c>
      <c r="I127" s="370">
        <v>31240</v>
      </c>
      <c r="J127" s="370">
        <v>20176</v>
      </c>
      <c r="K127" s="370">
        <v>201345</v>
      </c>
      <c r="L127" s="485">
        <v>173693</v>
      </c>
      <c r="M127" s="370">
        <v>47828</v>
      </c>
      <c r="N127" s="299">
        <f t="shared" si="9"/>
        <v>221521</v>
      </c>
    </row>
    <row r="128" spans="1:14" ht="18.75" customHeight="1">
      <c r="A128" s="1059"/>
      <c r="B128" s="280" t="s">
        <v>30</v>
      </c>
      <c r="C128" s="371">
        <v>27868</v>
      </c>
      <c r="D128" s="370">
        <v>3299</v>
      </c>
      <c r="E128" s="370">
        <v>535</v>
      </c>
      <c r="F128" s="370">
        <v>30632</v>
      </c>
      <c r="G128" s="372">
        <f t="shared" si="13"/>
        <v>31167</v>
      </c>
      <c r="H128" s="371">
        <v>191298</v>
      </c>
      <c r="I128" s="370">
        <v>31789</v>
      </c>
      <c r="J128" s="370">
        <v>18523</v>
      </c>
      <c r="K128" s="370">
        <v>204564</v>
      </c>
      <c r="L128" s="485">
        <v>175882</v>
      </c>
      <c r="M128" s="370">
        <v>47205</v>
      </c>
      <c r="N128" s="299">
        <f t="shared" si="9"/>
        <v>223087</v>
      </c>
    </row>
    <row r="129" spans="1:14" ht="18.75" customHeight="1">
      <c r="A129" s="1059"/>
      <c r="B129" s="280" t="s">
        <v>31</v>
      </c>
      <c r="C129" s="371">
        <v>27843</v>
      </c>
      <c r="D129" s="370">
        <v>3287</v>
      </c>
      <c r="E129" s="370">
        <v>533</v>
      </c>
      <c r="F129" s="370">
        <v>30597</v>
      </c>
      <c r="G129" s="372">
        <f t="shared" si="13"/>
        <v>31130</v>
      </c>
      <c r="H129" s="371">
        <v>190844</v>
      </c>
      <c r="I129" s="370">
        <v>30153</v>
      </c>
      <c r="J129" s="370">
        <v>18904</v>
      </c>
      <c r="K129" s="370">
        <v>202093</v>
      </c>
      <c r="L129" s="485">
        <v>172552</v>
      </c>
      <c r="M129" s="370">
        <v>48445</v>
      </c>
      <c r="N129" s="299">
        <f t="shared" si="9"/>
        <v>220997</v>
      </c>
    </row>
    <row r="130" spans="1:14" ht="18.75" customHeight="1">
      <c r="A130" s="1059"/>
      <c r="B130" s="280" t="s">
        <v>32</v>
      </c>
      <c r="C130" s="371">
        <v>28253</v>
      </c>
      <c r="D130" s="370">
        <v>3496</v>
      </c>
      <c r="E130" s="370">
        <v>670</v>
      </c>
      <c r="F130" s="370">
        <v>31079</v>
      </c>
      <c r="G130" s="372">
        <f>+F130+E130</f>
        <v>31749</v>
      </c>
      <c r="H130" s="371">
        <v>192832</v>
      </c>
      <c r="I130" s="370">
        <v>31269</v>
      </c>
      <c r="J130" s="370">
        <v>19451</v>
      </c>
      <c r="K130" s="370">
        <v>204650</v>
      </c>
      <c r="L130" s="485">
        <v>174360</v>
      </c>
      <c r="M130" s="370">
        <v>49741</v>
      </c>
      <c r="N130" s="299">
        <f t="shared" si="9"/>
        <v>224101</v>
      </c>
    </row>
    <row r="131" spans="1:14" ht="18.75" customHeight="1">
      <c r="A131" s="1059"/>
      <c r="B131" s="280" t="s">
        <v>43</v>
      </c>
      <c r="C131" s="371">
        <v>28223</v>
      </c>
      <c r="D131" s="370">
        <v>3504</v>
      </c>
      <c r="E131" s="370">
        <v>700</v>
      </c>
      <c r="F131" s="370">
        <v>31027</v>
      </c>
      <c r="G131" s="372">
        <f>+F131+E131</f>
        <v>31727</v>
      </c>
      <c r="H131" s="371">
        <v>192513</v>
      </c>
      <c r="I131" s="370">
        <v>31433</v>
      </c>
      <c r="J131" s="370">
        <v>21974</v>
      </c>
      <c r="K131" s="370">
        <v>201972</v>
      </c>
      <c r="L131" s="485">
        <v>172840</v>
      </c>
      <c r="M131" s="370">
        <v>51106</v>
      </c>
      <c r="N131" s="299">
        <f t="shared" si="9"/>
        <v>223946</v>
      </c>
    </row>
    <row r="132" spans="1:14" ht="18.75" customHeight="1">
      <c r="A132" s="1059"/>
      <c r="B132" s="280" t="s">
        <v>49</v>
      </c>
      <c r="C132" s="371">
        <v>28279</v>
      </c>
      <c r="D132" s="370">
        <v>3335</v>
      </c>
      <c r="E132" s="370">
        <v>709</v>
      </c>
      <c r="F132" s="370">
        <v>30905</v>
      </c>
      <c r="G132" s="372">
        <f>+F132+E132</f>
        <v>31614</v>
      </c>
      <c r="H132" s="371">
        <v>190940</v>
      </c>
      <c r="I132" s="370">
        <v>28865</v>
      </c>
      <c r="J132" s="370">
        <v>21786</v>
      </c>
      <c r="K132" s="370">
        <v>198019</v>
      </c>
      <c r="L132" s="485">
        <v>169117</v>
      </c>
      <c r="M132" s="370">
        <v>50688</v>
      </c>
      <c r="N132" s="299">
        <f t="shared" si="9"/>
        <v>219805</v>
      </c>
    </row>
    <row r="133" spans="1:14" ht="18.75" customHeight="1" thickBot="1">
      <c r="A133" s="1060"/>
      <c r="B133" s="711" t="s">
        <v>201</v>
      </c>
      <c r="C133" s="712">
        <v>28532</v>
      </c>
      <c r="D133" s="713">
        <v>3292</v>
      </c>
      <c r="E133" s="713">
        <v>708</v>
      </c>
      <c r="F133" s="713">
        <v>31116</v>
      </c>
      <c r="G133" s="714">
        <f>+F133+E133</f>
        <v>31824</v>
      </c>
      <c r="H133" s="712">
        <v>191115</v>
      </c>
      <c r="I133" s="713">
        <v>25309</v>
      </c>
      <c r="J133" s="713">
        <v>20444</v>
      </c>
      <c r="K133" s="713">
        <v>195980</v>
      </c>
      <c r="L133" s="739">
        <v>165206</v>
      </c>
      <c r="M133" s="713">
        <v>51218</v>
      </c>
      <c r="N133" s="715">
        <f t="shared" si="9"/>
        <v>216424</v>
      </c>
    </row>
    <row r="134" spans="1:14" ht="18.75" customHeight="1">
      <c r="A134" s="1058">
        <v>2019</v>
      </c>
      <c r="B134" s="279" t="s">
        <v>165</v>
      </c>
      <c r="C134" s="173">
        <v>28150</v>
      </c>
      <c r="D134" s="174">
        <v>2831</v>
      </c>
      <c r="E134" s="174">
        <v>703</v>
      </c>
      <c r="F134" s="174">
        <v>30278</v>
      </c>
      <c r="G134" s="507">
        <f aca="true" t="shared" si="14" ref="G134:G141">C134+D134</f>
        <v>30981</v>
      </c>
      <c r="H134" s="173">
        <v>186651</v>
      </c>
      <c r="I134" s="174">
        <v>18481</v>
      </c>
      <c r="J134" s="174">
        <v>20180</v>
      </c>
      <c r="K134" s="174">
        <v>184952</v>
      </c>
      <c r="L134" s="738">
        <v>155223</v>
      </c>
      <c r="M134" s="508">
        <v>49909</v>
      </c>
      <c r="N134" s="520">
        <f aca="true" t="shared" si="15" ref="N134:N145">+L134+M134</f>
        <v>205132</v>
      </c>
    </row>
    <row r="135" spans="1:14" s="45" customFormat="1" ht="18.75" customHeight="1">
      <c r="A135" s="1059"/>
      <c r="B135" s="280" t="s">
        <v>166</v>
      </c>
      <c r="C135" s="371">
        <v>28110</v>
      </c>
      <c r="D135" s="370">
        <v>2716</v>
      </c>
      <c r="E135" s="370">
        <v>707</v>
      </c>
      <c r="F135" s="370">
        <v>30119</v>
      </c>
      <c r="G135" s="372">
        <f t="shared" si="14"/>
        <v>30826</v>
      </c>
      <c r="H135" s="371">
        <v>184768</v>
      </c>
      <c r="I135" s="370">
        <v>18939</v>
      </c>
      <c r="J135" s="370">
        <v>20276</v>
      </c>
      <c r="K135" s="370">
        <v>183431</v>
      </c>
      <c r="L135" s="485">
        <v>154335</v>
      </c>
      <c r="M135" s="440">
        <v>49372</v>
      </c>
      <c r="N135" s="299">
        <f t="shared" si="15"/>
        <v>203707</v>
      </c>
    </row>
    <row r="136" spans="1:17" s="45" customFormat="1" ht="18.75" customHeight="1">
      <c r="A136" s="1059"/>
      <c r="B136" s="280" t="s">
        <v>167</v>
      </c>
      <c r="C136" s="371">
        <v>28242</v>
      </c>
      <c r="D136" s="370">
        <v>2750</v>
      </c>
      <c r="E136" s="370">
        <v>714</v>
      </c>
      <c r="F136" s="370">
        <v>30278</v>
      </c>
      <c r="G136" s="372">
        <f t="shared" si="14"/>
        <v>30992</v>
      </c>
      <c r="H136" s="371">
        <v>187407</v>
      </c>
      <c r="I136" s="370">
        <v>21726</v>
      </c>
      <c r="J136" s="370">
        <v>21979</v>
      </c>
      <c r="K136" s="370">
        <v>187154</v>
      </c>
      <c r="L136" s="485">
        <v>158653</v>
      </c>
      <c r="M136" s="440">
        <v>50480</v>
      </c>
      <c r="N136" s="299">
        <f t="shared" si="15"/>
        <v>209133</v>
      </c>
      <c r="O136" s="52"/>
      <c r="P136" s="52"/>
      <c r="Q136" s="52"/>
    </row>
    <row r="137" spans="1:17" s="45" customFormat="1" ht="18.75" customHeight="1">
      <c r="A137" s="1059"/>
      <c r="B137" s="280" t="s">
        <v>168</v>
      </c>
      <c r="C137" s="371">
        <v>28466</v>
      </c>
      <c r="D137" s="370">
        <v>2860</v>
      </c>
      <c r="E137" s="370">
        <v>719</v>
      </c>
      <c r="F137" s="370">
        <v>30607</v>
      </c>
      <c r="G137" s="372">
        <f t="shared" si="14"/>
        <v>31326</v>
      </c>
      <c r="H137" s="371">
        <v>189527</v>
      </c>
      <c r="I137" s="370">
        <v>24038</v>
      </c>
      <c r="J137" s="370">
        <v>21979</v>
      </c>
      <c r="K137" s="370">
        <v>191586</v>
      </c>
      <c r="L137" s="485">
        <v>162476</v>
      </c>
      <c r="M137" s="370">
        <v>51089</v>
      </c>
      <c r="N137" s="299">
        <f t="shared" si="15"/>
        <v>213565</v>
      </c>
      <c r="O137" s="52"/>
      <c r="P137" s="52"/>
      <c r="Q137" s="52"/>
    </row>
    <row r="138" spans="1:14" ht="18.75" customHeight="1">
      <c r="A138" s="1059"/>
      <c r="B138" s="280" t="s">
        <v>27</v>
      </c>
      <c r="C138" s="371">
        <v>28473</v>
      </c>
      <c r="D138" s="370">
        <v>2849</v>
      </c>
      <c r="E138" s="370">
        <v>714</v>
      </c>
      <c r="F138" s="370">
        <v>30608</v>
      </c>
      <c r="G138" s="372">
        <f t="shared" si="14"/>
        <v>31322</v>
      </c>
      <c r="H138" s="371">
        <v>189889</v>
      </c>
      <c r="I138" s="370">
        <v>25450</v>
      </c>
      <c r="J138" s="370">
        <v>22025</v>
      </c>
      <c r="K138" s="370">
        <v>193314</v>
      </c>
      <c r="L138" s="485">
        <v>164346</v>
      </c>
      <c r="M138" s="370">
        <v>50993</v>
      </c>
      <c r="N138" s="299">
        <f t="shared" si="15"/>
        <v>215339</v>
      </c>
    </row>
    <row r="139" spans="1:14" ht="18.75" customHeight="1">
      <c r="A139" s="1059"/>
      <c r="B139" s="280" t="s">
        <v>29</v>
      </c>
      <c r="C139" s="371">
        <v>28408</v>
      </c>
      <c r="D139" s="370">
        <v>2799</v>
      </c>
      <c r="E139" s="370">
        <v>694</v>
      </c>
      <c r="F139" s="370">
        <v>30513</v>
      </c>
      <c r="G139" s="372">
        <f t="shared" si="14"/>
        <v>31207</v>
      </c>
      <c r="H139" s="371">
        <v>190384</v>
      </c>
      <c r="I139" s="370">
        <v>25907</v>
      </c>
      <c r="J139" s="370">
        <v>21673</v>
      </c>
      <c r="K139" s="370">
        <v>194618</v>
      </c>
      <c r="L139" s="485">
        <v>165313</v>
      </c>
      <c r="M139" s="370">
        <v>50978</v>
      </c>
      <c r="N139" s="299">
        <f t="shared" si="15"/>
        <v>216291</v>
      </c>
    </row>
    <row r="140" spans="1:14" ht="18.75" customHeight="1">
      <c r="A140" s="1059"/>
      <c r="B140" s="280" t="s">
        <v>30</v>
      </c>
      <c r="C140" s="371">
        <v>28470</v>
      </c>
      <c r="D140" s="370">
        <v>2727</v>
      </c>
      <c r="E140" s="370">
        <v>549</v>
      </c>
      <c r="F140" s="370">
        <v>30648</v>
      </c>
      <c r="G140" s="372">
        <f t="shared" si="14"/>
        <v>31197</v>
      </c>
      <c r="H140" s="371">
        <v>191793</v>
      </c>
      <c r="I140" s="370">
        <v>25391</v>
      </c>
      <c r="J140" s="370">
        <v>18382</v>
      </c>
      <c r="K140" s="370">
        <v>198802</v>
      </c>
      <c r="L140" s="485">
        <v>167903</v>
      </c>
      <c r="M140" s="370">
        <v>49281</v>
      </c>
      <c r="N140" s="299">
        <f t="shared" si="15"/>
        <v>217184</v>
      </c>
    </row>
    <row r="141" spans="1:14" s="45" customFormat="1" ht="18.75" customHeight="1">
      <c r="A141" s="1059"/>
      <c r="B141" s="280" t="s">
        <v>31</v>
      </c>
      <c r="C141" s="371">
        <v>28379</v>
      </c>
      <c r="D141" s="370">
        <v>2813</v>
      </c>
      <c r="E141" s="370">
        <v>547</v>
      </c>
      <c r="F141" s="370">
        <v>30645</v>
      </c>
      <c r="G141" s="372">
        <f t="shared" si="14"/>
        <v>31192</v>
      </c>
      <c r="H141" s="371">
        <v>191027</v>
      </c>
      <c r="I141" s="370">
        <v>25599</v>
      </c>
      <c r="J141" s="370">
        <v>18772</v>
      </c>
      <c r="K141" s="370">
        <v>197854</v>
      </c>
      <c r="L141" s="485">
        <v>167486</v>
      </c>
      <c r="M141" s="370">
        <v>49140</v>
      </c>
      <c r="N141" s="299">
        <f t="shared" si="15"/>
        <v>216626</v>
      </c>
    </row>
    <row r="142" spans="1:14" ht="18.75" customHeight="1">
      <c r="A142" s="1059"/>
      <c r="B142" s="280" t="s">
        <v>32</v>
      </c>
      <c r="C142" s="371">
        <v>28772</v>
      </c>
      <c r="D142" s="370">
        <v>2954</v>
      </c>
      <c r="E142" s="370">
        <v>677</v>
      </c>
      <c r="F142" s="370">
        <v>31049</v>
      </c>
      <c r="G142" s="372">
        <f>+F142+E142</f>
        <v>31726</v>
      </c>
      <c r="H142" s="371">
        <v>193795</v>
      </c>
      <c r="I142" s="370">
        <v>26343</v>
      </c>
      <c r="J142" s="370">
        <v>17603</v>
      </c>
      <c r="K142" s="370">
        <v>202535</v>
      </c>
      <c r="L142" s="485">
        <v>169969</v>
      </c>
      <c r="M142" s="370">
        <v>50169</v>
      </c>
      <c r="N142" s="299">
        <f t="shared" si="15"/>
        <v>220138</v>
      </c>
    </row>
    <row r="143" spans="1:14" ht="18.75" customHeight="1">
      <c r="A143" s="1059"/>
      <c r="B143" s="280" t="s">
        <v>43</v>
      </c>
      <c r="C143" s="371">
        <v>29150</v>
      </c>
      <c r="D143" s="370">
        <v>2897</v>
      </c>
      <c r="E143" s="370">
        <v>685</v>
      </c>
      <c r="F143" s="370">
        <v>31362</v>
      </c>
      <c r="G143" s="372">
        <f>+F143+E143</f>
        <v>32047</v>
      </c>
      <c r="H143" s="371">
        <v>196212</v>
      </c>
      <c r="I143" s="370">
        <v>25662</v>
      </c>
      <c r="J143" s="370">
        <v>19154</v>
      </c>
      <c r="K143" s="370">
        <v>202720</v>
      </c>
      <c r="L143" s="485">
        <v>169957</v>
      </c>
      <c r="M143" s="370">
        <v>51917</v>
      </c>
      <c r="N143" s="299">
        <f t="shared" si="15"/>
        <v>221874</v>
      </c>
    </row>
    <row r="144" spans="1:14" ht="18.75" customHeight="1">
      <c r="A144" s="1059"/>
      <c r="B144" s="280" t="s">
        <v>49</v>
      </c>
      <c r="C144" s="371">
        <v>29416</v>
      </c>
      <c r="D144" s="370">
        <v>2791</v>
      </c>
      <c r="E144" s="370">
        <v>685</v>
      </c>
      <c r="F144" s="370">
        <v>31522</v>
      </c>
      <c r="G144" s="372">
        <f>+F144+E144</f>
        <v>32207</v>
      </c>
      <c r="H144" s="371">
        <v>197489</v>
      </c>
      <c r="I144" s="370">
        <v>24207</v>
      </c>
      <c r="J144" s="370">
        <v>19427</v>
      </c>
      <c r="K144" s="370">
        <v>202269</v>
      </c>
      <c r="L144" s="485">
        <v>169248</v>
      </c>
      <c r="M144" s="370">
        <v>52448</v>
      </c>
      <c r="N144" s="299">
        <f t="shared" si="15"/>
        <v>221696</v>
      </c>
    </row>
    <row r="145" spans="1:14" ht="18.75" customHeight="1" thickBot="1">
      <c r="A145" s="1060"/>
      <c r="B145" s="711" t="s">
        <v>201</v>
      </c>
      <c r="C145" s="712">
        <v>29596</v>
      </c>
      <c r="D145" s="713">
        <v>2827</v>
      </c>
      <c r="E145" s="713">
        <v>686</v>
      </c>
      <c r="F145" s="713">
        <v>31737</v>
      </c>
      <c r="G145" s="714">
        <f>+F145+E145</f>
        <v>32423</v>
      </c>
      <c r="H145" s="712">
        <v>198795</v>
      </c>
      <c r="I145" s="713">
        <v>21472</v>
      </c>
      <c r="J145" s="713">
        <v>19584</v>
      </c>
      <c r="K145" s="713">
        <v>200683</v>
      </c>
      <c r="L145" s="739">
        <v>167544</v>
      </c>
      <c r="M145" s="713">
        <v>52723</v>
      </c>
      <c r="N145" s="715">
        <f t="shared" si="15"/>
        <v>220267</v>
      </c>
    </row>
    <row r="146" spans="1:14" ht="18.75" customHeight="1">
      <c r="A146" s="1058">
        <v>2020</v>
      </c>
      <c r="B146" s="279" t="s">
        <v>165</v>
      </c>
      <c r="C146" s="173">
        <v>29534</v>
      </c>
      <c r="D146" s="174">
        <v>2442</v>
      </c>
      <c r="E146" s="174">
        <v>677</v>
      </c>
      <c r="F146" s="174">
        <v>31299</v>
      </c>
      <c r="G146" s="507">
        <v>31976</v>
      </c>
      <c r="H146" s="173">
        <v>197574</v>
      </c>
      <c r="I146" s="174">
        <v>17405</v>
      </c>
      <c r="J146" s="174">
        <v>19696</v>
      </c>
      <c r="K146" s="174">
        <v>195283</v>
      </c>
      <c r="L146" s="738">
        <v>162299</v>
      </c>
      <c r="M146" s="508">
        <v>52680</v>
      </c>
      <c r="N146" s="520">
        <v>214979</v>
      </c>
    </row>
    <row r="147" spans="1:14" ht="18.75" customHeight="1">
      <c r="A147" s="1059"/>
      <c r="B147" s="280" t="s">
        <v>166</v>
      </c>
      <c r="C147" s="371">
        <v>29567</v>
      </c>
      <c r="D147" s="370">
        <v>2317</v>
      </c>
      <c r="E147" s="370">
        <v>695</v>
      </c>
      <c r="F147" s="370">
        <v>31189</v>
      </c>
      <c r="G147" s="372">
        <v>31884</v>
      </c>
      <c r="H147" s="371">
        <v>198021</v>
      </c>
      <c r="I147" s="370">
        <v>16730</v>
      </c>
      <c r="J147" s="370">
        <v>19701</v>
      </c>
      <c r="K147" s="370">
        <v>195050</v>
      </c>
      <c r="L147" s="485">
        <v>161932</v>
      </c>
      <c r="M147" s="440">
        <v>52819</v>
      </c>
      <c r="N147" s="299">
        <v>214751</v>
      </c>
    </row>
    <row r="148" spans="1:14" ht="18.75" customHeight="1">
      <c r="A148" s="1059"/>
      <c r="B148" s="280" t="s">
        <v>167</v>
      </c>
      <c r="C148" s="371">
        <v>29691</v>
      </c>
      <c r="D148" s="370">
        <v>2416</v>
      </c>
      <c r="E148" s="370">
        <v>706</v>
      </c>
      <c r="F148" s="370">
        <v>31401</v>
      </c>
      <c r="G148" s="372">
        <v>32107</v>
      </c>
      <c r="H148" s="371">
        <v>200500</v>
      </c>
      <c r="I148" s="370">
        <v>19637</v>
      </c>
      <c r="J148" s="370">
        <v>19895</v>
      </c>
      <c r="K148" s="370">
        <v>200242</v>
      </c>
      <c r="L148" s="485">
        <v>166979</v>
      </c>
      <c r="M148" s="440">
        <v>53158</v>
      </c>
      <c r="N148" s="299">
        <v>220137</v>
      </c>
    </row>
    <row r="149" spans="1:14" ht="18.75" customHeight="1">
      <c r="A149" s="1059"/>
      <c r="B149" s="280" t="s">
        <v>168</v>
      </c>
      <c r="C149" s="371">
        <v>29263</v>
      </c>
      <c r="D149" s="370">
        <v>2413</v>
      </c>
      <c r="E149" s="370">
        <v>686</v>
      </c>
      <c r="F149" s="370">
        <v>30990</v>
      </c>
      <c r="G149" s="372">
        <v>31676</v>
      </c>
      <c r="H149" s="371">
        <v>193260</v>
      </c>
      <c r="I149" s="370">
        <v>20627</v>
      </c>
      <c r="J149" s="370">
        <v>19847</v>
      </c>
      <c r="K149" s="370">
        <v>194040</v>
      </c>
      <c r="L149" s="485">
        <v>163151</v>
      </c>
      <c r="M149" s="370">
        <v>50736</v>
      </c>
      <c r="N149" s="299">
        <v>213887</v>
      </c>
    </row>
    <row r="150" spans="1:14" ht="18.75" customHeight="1">
      <c r="A150" s="1059"/>
      <c r="B150" s="280" t="s">
        <v>27</v>
      </c>
      <c r="C150" s="371">
        <v>29243</v>
      </c>
      <c r="D150" s="370">
        <v>2469</v>
      </c>
      <c r="E150" s="370">
        <v>686</v>
      </c>
      <c r="F150" s="370">
        <v>31026</v>
      </c>
      <c r="G150" s="372">
        <v>31712</v>
      </c>
      <c r="H150" s="371">
        <v>193583</v>
      </c>
      <c r="I150" s="370">
        <v>21244</v>
      </c>
      <c r="J150" s="370">
        <v>19683</v>
      </c>
      <c r="K150" s="370">
        <v>195144</v>
      </c>
      <c r="L150" s="485">
        <v>164194</v>
      </c>
      <c r="M150" s="370">
        <v>50633</v>
      </c>
      <c r="N150" s="299">
        <v>214827</v>
      </c>
    </row>
    <row r="151" spans="1:14" ht="18.75" customHeight="1">
      <c r="A151" s="1059"/>
      <c r="B151" s="280" t="s">
        <v>29</v>
      </c>
      <c r="C151" s="371">
        <v>29673</v>
      </c>
      <c r="D151" s="370">
        <v>2688</v>
      </c>
      <c r="E151" s="370">
        <v>673</v>
      </c>
      <c r="F151" s="370">
        <v>31688</v>
      </c>
      <c r="G151" s="372">
        <v>32361</v>
      </c>
      <c r="H151" s="371">
        <v>199483</v>
      </c>
      <c r="I151" s="370">
        <v>24433</v>
      </c>
      <c r="J151" s="370">
        <v>19859</v>
      </c>
      <c r="K151" s="370">
        <v>204057</v>
      </c>
      <c r="L151" s="485">
        <v>172038</v>
      </c>
      <c r="M151" s="370">
        <v>51878</v>
      </c>
      <c r="N151" s="299">
        <v>223916</v>
      </c>
    </row>
    <row r="152" spans="1:14" ht="18.75" customHeight="1">
      <c r="A152" s="1059"/>
      <c r="B152" s="280" t="s">
        <v>30</v>
      </c>
      <c r="C152" s="371">
        <v>29598</v>
      </c>
      <c r="D152" s="370">
        <v>2690</v>
      </c>
      <c r="E152" s="370">
        <v>531</v>
      </c>
      <c r="F152" s="370">
        <v>31757</v>
      </c>
      <c r="G152" s="372">
        <v>32288</v>
      </c>
      <c r="H152" s="371">
        <v>200092</v>
      </c>
      <c r="I152" s="370">
        <v>24358</v>
      </c>
      <c r="J152" s="370">
        <v>16954</v>
      </c>
      <c r="K152" s="370">
        <v>207496</v>
      </c>
      <c r="L152" s="485">
        <v>174039</v>
      </c>
      <c r="M152" s="370">
        <v>50411</v>
      </c>
      <c r="N152" s="299">
        <v>224450</v>
      </c>
    </row>
    <row r="153" spans="1:14" ht="18.75" customHeight="1">
      <c r="A153" s="1059"/>
      <c r="B153" s="280" t="s">
        <v>31</v>
      </c>
      <c r="C153" s="371">
        <v>29963</v>
      </c>
      <c r="D153" s="370">
        <v>2763</v>
      </c>
      <c r="E153" s="370">
        <v>525</v>
      </c>
      <c r="F153" s="370">
        <v>32201</v>
      </c>
      <c r="G153" s="372">
        <v>32726</v>
      </c>
      <c r="H153" s="371">
        <v>204679</v>
      </c>
      <c r="I153" s="370">
        <v>25256</v>
      </c>
      <c r="J153" s="370">
        <v>17687</v>
      </c>
      <c r="K153" s="370">
        <v>212248</v>
      </c>
      <c r="L153" s="485">
        <v>178181</v>
      </c>
      <c r="M153" s="370">
        <v>51754</v>
      </c>
      <c r="N153" s="299">
        <v>229935</v>
      </c>
    </row>
    <row r="154" spans="1:14" ht="18.75" customHeight="1">
      <c r="A154" s="1059"/>
      <c r="B154" s="280" t="s">
        <v>32</v>
      </c>
      <c r="C154" s="371">
        <v>30148</v>
      </c>
      <c r="D154" s="370">
        <v>2924</v>
      </c>
      <c r="E154" s="370">
        <v>577</v>
      </c>
      <c r="F154" s="370">
        <v>32495</v>
      </c>
      <c r="G154" s="372">
        <v>33072</v>
      </c>
      <c r="H154" s="371">
        <v>207143</v>
      </c>
      <c r="I154" s="370">
        <v>26284</v>
      </c>
      <c r="J154" s="370">
        <v>18263</v>
      </c>
      <c r="K154" s="370">
        <v>215164</v>
      </c>
      <c r="L154" s="485">
        <v>180891</v>
      </c>
      <c r="M154" s="370">
        <v>52536</v>
      </c>
      <c r="N154" s="299">
        <v>233427</v>
      </c>
    </row>
    <row r="155" spans="1:14" ht="18.75" customHeight="1">
      <c r="A155" s="1059"/>
      <c r="B155" s="280" t="s">
        <v>43</v>
      </c>
      <c r="C155" s="371">
        <v>30395</v>
      </c>
      <c r="D155" s="370">
        <v>3098</v>
      </c>
      <c r="E155" s="370">
        <v>696</v>
      </c>
      <c r="F155" s="370">
        <v>32797</v>
      </c>
      <c r="G155" s="372">
        <v>33493</v>
      </c>
      <c r="H155" s="371">
        <v>211191</v>
      </c>
      <c r="I155" s="370">
        <v>27826</v>
      </c>
      <c r="J155" s="370">
        <v>22114</v>
      </c>
      <c r="K155" s="370">
        <v>216903</v>
      </c>
      <c r="L155" s="485">
        <v>183949</v>
      </c>
      <c r="M155" s="370">
        <v>55068</v>
      </c>
      <c r="N155" s="299">
        <v>239017</v>
      </c>
    </row>
    <row r="156" spans="1:14" ht="18.75" customHeight="1">
      <c r="A156" s="1059"/>
      <c r="B156" s="280" t="s">
        <v>49</v>
      </c>
      <c r="C156" s="371">
        <v>30479</v>
      </c>
      <c r="D156" s="370">
        <v>3049</v>
      </c>
      <c r="E156" s="370">
        <v>603</v>
      </c>
      <c r="F156" s="370">
        <v>32925</v>
      </c>
      <c r="G156" s="372">
        <v>33528</v>
      </c>
      <c r="H156" s="371">
        <v>210210</v>
      </c>
      <c r="I156" s="370">
        <v>27676</v>
      </c>
      <c r="J156" s="370">
        <v>20702</v>
      </c>
      <c r="K156" s="370">
        <v>217184</v>
      </c>
      <c r="L156" s="485">
        <v>182870</v>
      </c>
      <c r="M156" s="370">
        <v>55016</v>
      </c>
      <c r="N156" s="299">
        <v>237886</v>
      </c>
    </row>
    <row r="157" spans="1:14" ht="18.75" customHeight="1" thickBot="1">
      <c r="A157" s="1060"/>
      <c r="B157" s="711" t="s">
        <v>201</v>
      </c>
      <c r="C157" s="712">
        <v>30698</v>
      </c>
      <c r="D157" s="713">
        <v>3018</v>
      </c>
      <c r="E157" s="713">
        <v>601</v>
      </c>
      <c r="F157" s="713">
        <v>33115</v>
      </c>
      <c r="G157" s="714">
        <v>33716</v>
      </c>
      <c r="H157" s="712">
        <v>212222</v>
      </c>
      <c r="I157" s="713">
        <v>26722</v>
      </c>
      <c r="J157" s="713">
        <v>20732</v>
      </c>
      <c r="K157" s="713">
        <v>218212</v>
      </c>
      <c r="L157" s="739">
        <v>183794</v>
      </c>
      <c r="M157" s="713">
        <v>55150</v>
      </c>
      <c r="N157" s="715">
        <v>238944</v>
      </c>
    </row>
    <row r="158" spans="1:14" ht="18.75" customHeight="1">
      <c r="A158" s="1058">
        <v>2021</v>
      </c>
      <c r="B158" s="279" t="s">
        <v>165</v>
      </c>
      <c r="C158" s="173">
        <v>30857</v>
      </c>
      <c r="D158" s="174">
        <v>2612</v>
      </c>
      <c r="E158" s="174">
        <v>588</v>
      </c>
      <c r="F158" s="174">
        <v>32881</v>
      </c>
      <c r="G158" s="507">
        <v>33469</v>
      </c>
      <c r="H158" s="173">
        <v>212867</v>
      </c>
      <c r="I158" s="174">
        <v>21004</v>
      </c>
      <c r="J158" s="174">
        <v>20752</v>
      </c>
      <c r="K158" s="174">
        <v>213119</v>
      </c>
      <c r="L158" s="738">
        <v>178545</v>
      </c>
      <c r="M158" s="508">
        <v>55326</v>
      </c>
      <c r="N158" s="520">
        <v>233871</v>
      </c>
    </row>
    <row r="159" spans="1:14" ht="18.75" customHeight="1">
      <c r="A159" s="1059"/>
      <c r="B159" s="280" t="s">
        <v>166</v>
      </c>
      <c r="C159" s="371">
        <v>31060</v>
      </c>
      <c r="D159" s="370">
        <v>2649</v>
      </c>
      <c r="E159" s="370">
        <v>599</v>
      </c>
      <c r="F159" s="370">
        <v>33110</v>
      </c>
      <c r="G159" s="372">
        <v>33709</v>
      </c>
      <c r="H159" s="371">
        <v>212599</v>
      </c>
      <c r="I159" s="370">
        <v>20733</v>
      </c>
      <c r="J159" s="370">
        <v>22149</v>
      </c>
      <c r="K159" s="370">
        <v>211183</v>
      </c>
      <c r="L159" s="485">
        <v>177656</v>
      </c>
      <c r="M159" s="440">
        <v>55676</v>
      </c>
      <c r="N159" s="299">
        <v>233332</v>
      </c>
    </row>
    <row r="160" spans="1:14" ht="18.75" customHeight="1">
      <c r="A160" s="1059"/>
      <c r="B160" s="280" t="s">
        <v>167</v>
      </c>
      <c r="C160" s="371">
        <v>31394</v>
      </c>
      <c r="D160" s="370">
        <v>2783</v>
      </c>
      <c r="E160" s="370">
        <v>610</v>
      </c>
      <c r="F160" s="370">
        <v>33567</v>
      </c>
      <c r="G160" s="372">
        <v>34177</v>
      </c>
      <c r="H160" s="371">
        <v>215473</v>
      </c>
      <c r="I160" s="370">
        <v>23982</v>
      </c>
      <c r="J160" s="370">
        <v>22508</v>
      </c>
      <c r="K160" s="370">
        <v>216947</v>
      </c>
      <c r="L160" s="485">
        <v>182676</v>
      </c>
      <c r="M160" s="440">
        <v>56779</v>
      </c>
      <c r="N160" s="299">
        <v>239455</v>
      </c>
    </row>
    <row r="161" spans="1:14" ht="18.75" customHeight="1">
      <c r="A161" s="1059"/>
      <c r="B161" s="280" t="s">
        <v>168</v>
      </c>
      <c r="C161" s="371">
        <v>31951</v>
      </c>
      <c r="D161" s="370">
        <v>2992</v>
      </c>
      <c r="E161" s="370">
        <v>607</v>
      </c>
      <c r="F161" s="370">
        <v>34336</v>
      </c>
      <c r="G161" s="372">
        <v>34943</v>
      </c>
      <c r="H161" s="371">
        <v>218362</v>
      </c>
      <c r="I161" s="370">
        <v>28650</v>
      </c>
      <c r="J161" s="370">
        <v>22809</v>
      </c>
      <c r="K161" s="370">
        <v>224203</v>
      </c>
      <c r="L161" s="485">
        <v>189670</v>
      </c>
      <c r="M161" s="370">
        <v>57342</v>
      </c>
      <c r="N161" s="299">
        <v>247012</v>
      </c>
    </row>
    <row r="162" spans="1:14" ht="18.75" customHeight="1">
      <c r="A162" s="1059"/>
      <c r="B162" s="280" t="s">
        <v>27</v>
      </c>
      <c r="C162" s="371">
        <v>32119</v>
      </c>
      <c r="D162" s="370">
        <v>3042</v>
      </c>
      <c r="E162" s="370">
        <v>608</v>
      </c>
      <c r="F162" s="370">
        <v>34553</v>
      </c>
      <c r="G162" s="372">
        <v>35161</v>
      </c>
      <c r="H162" s="371">
        <v>218368</v>
      </c>
      <c r="I162" s="370">
        <v>29691</v>
      </c>
      <c r="J162" s="370">
        <v>22366</v>
      </c>
      <c r="K162" s="370">
        <v>225693</v>
      </c>
      <c r="L162" s="485">
        <v>190776</v>
      </c>
      <c r="M162" s="370">
        <v>57283</v>
      </c>
      <c r="N162" s="299">
        <v>248059</v>
      </c>
    </row>
    <row r="163" spans="1:14" ht="18.75" customHeight="1">
      <c r="A163" s="1059"/>
      <c r="B163" s="280" t="s">
        <v>29</v>
      </c>
      <c r="C163" s="371">
        <v>32254</v>
      </c>
      <c r="D163" s="370">
        <v>3184</v>
      </c>
      <c r="E163" s="370">
        <v>595</v>
      </c>
      <c r="F163" s="370">
        <v>34843</v>
      </c>
      <c r="G163" s="372">
        <v>35438</v>
      </c>
      <c r="H163" s="371">
        <v>220036</v>
      </c>
      <c r="I163" s="370">
        <v>29907</v>
      </c>
      <c r="J163" s="370">
        <v>21965</v>
      </c>
      <c r="K163" s="370">
        <v>227978</v>
      </c>
      <c r="L163" s="485">
        <v>191450</v>
      </c>
      <c r="M163" s="370">
        <v>58493</v>
      </c>
      <c r="N163" s="299">
        <v>249943</v>
      </c>
    </row>
    <row r="164" spans="1:14" ht="18.75" customHeight="1">
      <c r="A164" s="1059"/>
      <c r="B164" s="280" t="s">
        <v>30</v>
      </c>
      <c r="C164" s="371">
        <v>32287</v>
      </c>
      <c r="D164" s="370">
        <v>3196</v>
      </c>
      <c r="E164" s="370">
        <v>547</v>
      </c>
      <c r="F164" s="370">
        <v>34936</v>
      </c>
      <c r="G164" s="372">
        <v>35483</v>
      </c>
      <c r="H164" s="371">
        <v>219618</v>
      </c>
      <c r="I164" s="370">
        <v>28862</v>
      </c>
      <c r="J164" s="370">
        <v>21127</v>
      </c>
      <c r="K164" s="370">
        <v>227353</v>
      </c>
      <c r="L164" s="485">
        <v>190193</v>
      </c>
      <c r="M164" s="370">
        <v>58287</v>
      </c>
      <c r="N164" s="299">
        <v>248480</v>
      </c>
    </row>
    <row r="165" spans="1:14" ht="18.75" customHeight="1">
      <c r="A165" s="1059"/>
      <c r="B165" s="280" t="s">
        <v>31</v>
      </c>
      <c r="C165" s="371">
        <v>32123</v>
      </c>
      <c r="D165" s="370">
        <v>3265</v>
      </c>
      <c r="E165" s="370">
        <v>485</v>
      </c>
      <c r="F165" s="370">
        <v>34903</v>
      </c>
      <c r="G165" s="372">
        <v>35388</v>
      </c>
      <c r="H165" s="371">
        <v>220773</v>
      </c>
      <c r="I165" s="370">
        <v>30465</v>
      </c>
      <c r="J165" s="370">
        <v>20917</v>
      </c>
      <c r="K165" s="370">
        <v>230321</v>
      </c>
      <c r="L165" s="485">
        <v>192850</v>
      </c>
      <c r="M165" s="370">
        <v>58388</v>
      </c>
      <c r="N165" s="299">
        <v>251238</v>
      </c>
    </row>
    <row r="166" spans="1:14" ht="18.75" customHeight="1">
      <c r="A166" s="1059"/>
      <c r="B166" s="280" t="s">
        <v>32</v>
      </c>
      <c r="C166" s="371">
        <v>32376</v>
      </c>
      <c r="D166" s="370">
        <v>3397</v>
      </c>
      <c r="E166" s="370">
        <v>604</v>
      </c>
      <c r="F166" s="370">
        <v>35169</v>
      </c>
      <c r="G166" s="372">
        <v>35773</v>
      </c>
      <c r="H166" s="371">
        <v>222433</v>
      </c>
      <c r="I166" s="370">
        <v>31137</v>
      </c>
      <c r="J166" s="370">
        <v>21392</v>
      </c>
      <c r="K166" s="370">
        <v>232178</v>
      </c>
      <c r="L166" s="485">
        <v>193618</v>
      </c>
      <c r="M166" s="370">
        <v>59952</v>
      </c>
      <c r="N166" s="299">
        <v>253570</v>
      </c>
    </row>
    <row r="167" spans="1:14" ht="18.75" customHeight="1">
      <c r="A167" s="1059"/>
      <c r="B167" s="280" t="s">
        <v>43</v>
      </c>
      <c r="C167" s="371">
        <v>32572</v>
      </c>
      <c r="D167" s="370">
        <v>3403</v>
      </c>
      <c r="E167" s="370">
        <v>645</v>
      </c>
      <c r="F167" s="370">
        <v>35330</v>
      </c>
      <c r="G167" s="372">
        <v>35975</v>
      </c>
      <c r="H167" s="371">
        <v>223399</v>
      </c>
      <c r="I167" s="370">
        <v>30862</v>
      </c>
      <c r="J167" s="370">
        <v>22383</v>
      </c>
      <c r="K167" s="370">
        <v>231878</v>
      </c>
      <c r="L167" s="485">
        <v>192817</v>
      </c>
      <c r="M167" s="370">
        <v>61444</v>
      </c>
      <c r="N167" s="299">
        <v>254261</v>
      </c>
    </row>
    <row r="168" spans="1:14" ht="18.75" customHeight="1">
      <c r="A168" s="1059"/>
      <c r="B168" s="280" t="s">
        <v>49</v>
      </c>
      <c r="C168" s="371">
        <v>32854</v>
      </c>
      <c r="D168" s="370">
        <v>3343</v>
      </c>
      <c r="E168" s="370">
        <v>657</v>
      </c>
      <c r="F168" s="370">
        <v>35540</v>
      </c>
      <c r="G168" s="372">
        <v>36197</v>
      </c>
      <c r="H168" s="371">
        <v>224866</v>
      </c>
      <c r="I168" s="370">
        <v>30331</v>
      </c>
      <c r="J168" s="370">
        <v>22677</v>
      </c>
      <c r="K168" s="370">
        <v>232520</v>
      </c>
      <c r="L168" s="485">
        <v>192702</v>
      </c>
      <c r="M168" s="370">
        <v>62495</v>
      </c>
      <c r="N168" s="299">
        <v>255197</v>
      </c>
    </row>
    <row r="169" spans="1:14" ht="18.75" customHeight="1" thickBot="1">
      <c r="A169" s="1060"/>
      <c r="B169" s="711" t="s">
        <v>201</v>
      </c>
      <c r="C169" s="712">
        <v>32945</v>
      </c>
      <c r="D169" s="713">
        <v>3458</v>
      </c>
      <c r="E169" s="713">
        <v>656</v>
      </c>
      <c r="F169" s="713">
        <v>35747</v>
      </c>
      <c r="G169" s="714">
        <v>36403</v>
      </c>
      <c r="H169" s="712">
        <v>225581</v>
      </c>
      <c r="I169" s="713">
        <v>27795</v>
      </c>
      <c r="J169" s="713">
        <v>22584</v>
      </c>
      <c r="K169" s="713">
        <v>230792</v>
      </c>
      <c r="L169" s="739">
        <v>190525</v>
      </c>
      <c r="M169" s="713">
        <v>62851</v>
      </c>
      <c r="N169" s="715">
        <v>253376</v>
      </c>
    </row>
    <row r="170" spans="1:14" ht="18.75" customHeight="1">
      <c r="A170" s="1058">
        <v>2022</v>
      </c>
      <c r="B170" s="279" t="s">
        <v>165</v>
      </c>
      <c r="C170" s="173">
        <v>32868</v>
      </c>
      <c r="D170" s="174">
        <v>2990</v>
      </c>
      <c r="E170" s="174">
        <v>672</v>
      </c>
      <c r="F170" s="174">
        <v>35186</v>
      </c>
      <c r="G170" s="507">
        <v>35858</v>
      </c>
      <c r="H170" s="173">
        <v>223424</v>
      </c>
      <c r="I170" s="174">
        <v>21746</v>
      </c>
      <c r="J170" s="174">
        <v>23055</v>
      </c>
      <c r="K170" s="174">
        <v>222115</v>
      </c>
      <c r="L170" s="738">
        <v>182797</v>
      </c>
      <c r="M170" s="508">
        <v>62373</v>
      </c>
      <c r="N170" s="520">
        <v>245170</v>
      </c>
    </row>
    <row r="171" spans="1:14" ht="18.75" customHeight="1">
      <c r="A171" s="1059"/>
      <c r="B171" s="280" t="s">
        <v>166</v>
      </c>
      <c r="C171" s="371">
        <v>33008</v>
      </c>
      <c r="D171" s="370">
        <v>2846</v>
      </c>
      <c r="E171" s="370">
        <v>674</v>
      </c>
      <c r="F171" s="370">
        <v>35180</v>
      </c>
      <c r="G171" s="372">
        <v>35854</v>
      </c>
      <c r="H171" s="371">
        <v>223661</v>
      </c>
      <c r="I171" s="370">
        <v>20679</v>
      </c>
      <c r="J171" s="370">
        <v>26653</v>
      </c>
      <c r="K171" s="370">
        <v>217687</v>
      </c>
      <c r="L171" s="485">
        <v>181716</v>
      </c>
      <c r="M171" s="440">
        <v>62624</v>
      </c>
      <c r="N171" s="299">
        <v>244340</v>
      </c>
    </row>
    <row r="172" spans="1:14" ht="18.75" customHeight="1">
      <c r="A172" s="1059"/>
      <c r="B172" s="280" t="s">
        <v>167</v>
      </c>
      <c r="C172" s="371">
        <v>33156</v>
      </c>
      <c r="D172" s="370">
        <v>2905</v>
      </c>
      <c r="E172" s="370">
        <v>696</v>
      </c>
      <c r="F172" s="370">
        <v>35365</v>
      </c>
      <c r="G172" s="372">
        <v>36061</v>
      </c>
      <c r="H172" s="371">
        <v>226745</v>
      </c>
      <c r="I172" s="370">
        <v>22968</v>
      </c>
      <c r="J172" s="370">
        <v>29212</v>
      </c>
      <c r="K172" s="370">
        <v>220501</v>
      </c>
      <c r="L172" s="485">
        <v>185894</v>
      </c>
      <c r="M172" s="440">
        <v>63819</v>
      </c>
      <c r="N172" s="299">
        <v>249713</v>
      </c>
    </row>
    <row r="173" spans="1:14" ht="18.75" customHeight="1">
      <c r="A173" s="1059"/>
      <c r="B173" s="280" t="s">
        <v>168</v>
      </c>
      <c r="C173" s="371">
        <v>33162</v>
      </c>
      <c r="D173" s="370">
        <v>3044</v>
      </c>
      <c r="E173" s="370">
        <v>705</v>
      </c>
      <c r="F173" s="370">
        <v>35501</v>
      </c>
      <c r="G173" s="372">
        <v>36206</v>
      </c>
      <c r="H173" s="371">
        <v>225908</v>
      </c>
      <c r="I173" s="370">
        <v>25667</v>
      </c>
      <c r="J173" s="370">
        <v>30027</v>
      </c>
      <c r="K173" s="370">
        <v>221548</v>
      </c>
      <c r="L173" s="485">
        <v>187894</v>
      </c>
      <c r="M173" s="370">
        <v>63681</v>
      </c>
      <c r="N173" s="299">
        <v>251575</v>
      </c>
    </row>
    <row r="174" spans="1:14" ht="18.75" customHeight="1">
      <c r="A174" s="1059"/>
      <c r="B174" s="280" t="s">
        <v>27</v>
      </c>
      <c r="C174" s="371">
        <v>33307</v>
      </c>
      <c r="D174" s="370">
        <v>3156</v>
      </c>
      <c r="E174" s="370">
        <v>717</v>
      </c>
      <c r="F174" s="370">
        <v>35746</v>
      </c>
      <c r="G174" s="372">
        <v>36463</v>
      </c>
      <c r="H174" s="371">
        <v>228300</v>
      </c>
      <c r="I174" s="370">
        <v>28180</v>
      </c>
      <c r="J174" s="370">
        <v>30283</v>
      </c>
      <c r="K174" s="370">
        <v>226197</v>
      </c>
      <c r="L174" s="485">
        <v>191896</v>
      </c>
      <c r="M174" s="370">
        <v>64584</v>
      </c>
      <c r="N174" s="299">
        <v>256480</v>
      </c>
    </row>
    <row r="175" spans="1:14" ht="18.75" customHeight="1">
      <c r="A175" s="1059"/>
      <c r="B175" s="280" t="s">
        <v>29</v>
      </c>
      <c r="C175" s="874">
        <v>33454</v>
      </c>
      <c r="D175" s="370">
        <v>3332</v>
      </c>
      <c r="E175" s="370">
        <v>715</v>
      </c>
      <c r="F175" s="370">
        <v>36071</v>
      </c>
      <c r="G175" s="372">
        <v>36786</v>
      </c>
      <c r="H175" s="371">
        <v>230346</v>
      </c>
      <c r="I175" s="370">
        <v>29614</v>
      </c>
      <c r="J175" s="370">
        <v>29986</v>
      </c>
      <c r="K175" s="370">
        <v>229974</v>
      </c>
      <c r="L175" s="485">
        <v>194804</v>
      </c>
      <c r="M175" s="370">
        <v>65156</v>
      </c>
      <c r="N175" s="299">
        <v>259960</v>
      </c>
    </row>
    <row r="176" spans="1:14" ht="18.75" customHeight="1">
      <c r="A176" s="1059"/>
      <c r="B176" s="280" t="s">
        <v>30</v>
      </c>
      <c r="C176" s="874">
        <v>33197</v>
      </c>
      <c r="D176" s="370">
        <v>3225</v>
      </c>
      <c r="E176" s="370">
        <v>554</v>
      </c>
      <c r="F176" s="370">
        <v>35868</v>
      </c>
      <c r="G176" s="372">
        <v>36422</v>
      </c>
      <c r="H176" s="371">
        <v>227278</v>
      </c>
      <c r="I176" s="370">
        <v>28651</v>
      </c>
      <c r="J176" s="370">
        <v>28728</v>
      </c>
      <c r="K176" s="370">
        <v>227201</v>
      </c>
      <c r="L176" s="485">
        <v>193010</v>
      </c>
      <c r="M176" s="370">
        <v>62919</v>
      </c>
      <c r="N176" s="299">
        <v>255929</v>
      </c>
    </row>
    <row r="177" spans="1:14" ht="18.75" customHeight="1">
      <c r="A177" s="1059"/>
      <c r="B177" s="280" t="s">
        <v>31</v>
      </c>
      <c r="C177" s="874">
        <v>33550</v>
      </c>
      <c r="D177" s="370">
        <v>3334</v>
      </c>
      <c r="E177" s="370">
        <v>568</v>
      </c>
      <c r="F177" s="370">
        <v>36316</v>
      </c>
      <c r="G177" s="372">
        <v>36884</v>
      </c>
      <c r="H177" s="371">
        <v>231519</v>
      </c>
      <c r="I177" s="370">
        <v>30427</v>
      </c>
      <c r="J177" s="370">
        <v>29277</v>
      </c>
      <c r="K177" s="370">
        <v>232669</v>
      </c>
      <c r="L177" s="485">
        <v>197321</v>
      </c>
      <c r="M177" s="370">
        <v>64625</v>
      </c>
      <c r="N177" s="299">
        <v>261946</v>
      </c>
    </row>
    <row r="178" spans="1:14" ht="18.75" customHeight="1">
      <c r="A178" s="1059"/>
      <c r="B178" s="280" t="s">
        <v>32</v>
      </c>
      <c r="C178" s="874">
        <v>33916</v>
      </c>
      <c r="D178" s="370">
        <v>3431</v>
      </c>
      <c r="E178" s="370">
        <v>690</v>
      </c>
      <c r="F178" s="370">
        <v>36657</v>
      </c>
      <c r="G178" s="372">
        <v>37347</v>
      </c>
      <c r="H178" s="371">
        <v>230383</v>
      </c>
      <c r="I178" s="370">
        <v>31130</v>
      </c>
      <c r="J178" s="370">
        <v>27984</v>
      </c>
      <c r="K178" s="370">
        <v>233529</v>
      </c>
      <c r="L178" s="485">
        <v>195130</v>
      </c>
      <c r="M178" s="370">
        <v>66383</v>
      </c>
      <c r="N178" s="299">
        <v>261513</v>
      </c>
    </row>
    <row r="179" spans="1:14" ht="18.75" customHeight="1">
      <c r="A179" s="1059"/>
      <c r="B179" s="280" t="s">
        <v>43</v>
      </c>
      <c r="C179" s="874">
        <v>34097</v>
      </c>
      <c r="D179" s="370">
        <v>3448</v>
      </c>
      <c r="E179" s="370">
        <v>723</v>
      </c>
      <c r="F179" s="370">
        <v>36822</v>
      </c>
      <c r="G179" s="372">
        <v>37545</v>
      </c>
      <c r="H179" s="371">
        <v>233012</v>
      </c>
      <c r="I179" s="370">
        <v>30861</v>
      </c>
      <c r="J179" s="370">
        <v>30848</v>
      </c>
      <c r="K179" s="370">
        <v>233025</v>
      </c>
      <c r="L179" s="485">
        <v>196293</v>
      </c>
      <c r="M179" s="370">
        <v>67580</v>
      </c>
      <c r="N179" s="299">
        <v>263873</v>
      </c>
    </row>
    <row r="180" spans="1:14" ht="18.75" customHeight="1">
      <c r="A180" s="1059"/>
      <c r="B180" s="280" t="s">
        <v>49</v>
      </c>
      <c r="C180" s="874">
        <v>34253</v>
      </c>
      <c r="D180" s="370">
        <v>3399</v>
      </c>
      <c r="E180" s="370">
        <v>729</v>
      </c>
      <c r="F180" s="370">
        <v>36923</v>
      </c>
      <c r="G180" s="372">
        <v>37652</v>
      </c>
      <c r="H180" s="371">
        <v>233619</v>
      </c>
      <c r="I180" s="370">
        <v>30558</v>
      </c>
      <c r="J180" s="370">
        <v>31107</v>
      </c>
      <c r="K180" s="370">
        <v>233070</v>
      </c>
      <c r="L180" s="485">
        <v>196025</v>
      </c>
      <c r="M180" s="370">
        <v>68152</v>
      </c>
      <c r="N180" s="299">
        <v>264177</v>
      </c>
    </row>
    <row r="181" spans="1:14" ht="18.75" customHeight="1" thickBot="1">
      <c r="A181" s="1060"/>
      <c r="B181" s="711" t="s">
        <v>201</v>
      </c>
      <c r="C181" s="880">
        <v>34586</v>
      </c>
      <c r="D181" s="713">
        <v>3362</v>
      </c>
      <c r="E181" s="713">
        <v>719</v>
      </c>
      <c r="F181" s="713">
        <v>37229</v>
      </c>
      <c r="G181" s="714">
        <v>37948</v>
      </c>
      <c r="H181" s="712">
        <v>235931</v>
      </c>
      <c r="I181" s="713">
        <v>29455</v>
      </c>
      <c r="J181" s="713">
        <v>31187</v>
      </c>
      <c r="K181" s="713">
        <v>234199</v>
      </c>
      <c r="L181" s="739">
        <v>196406</v>
      </c>
      <c r="M181" s="713">
        <v>68980</v>
      </c>
      <c r="N181" s="715">
        <v>265386</v>
      </c>
    </row>
    <row r="182" spans="1:14" ht="21" customHeight="1">
      <c r="A182" s="1061">
        <v>2023</v>
      </c>
      <c r="B182" s="820" t="s">
        <v>165</v>
      </c>
      <c r="C182" s="821">
        <v>34277</v>
      </c>
      <c r="D182" s="822">
        <v>2747</v>
      </c>
      <c r="E182" s="822">
        <v>721</v>
      </c>
      <c r="F182" s="822">
        <v>36303</v>
      </c>
      <c r="G182" s="823">
        <v>37024</v>
      </c>
      <c r="H182" s="821">
        <v>234492</v>
      </c>
      <c r="I182" s="822">
        <v>23781</v>
      </c>
      <c r="J182" s="822">
        <v>31724</v>
      </c>
      <c r="K182" s="822">
        <v>226549</v>
      </c>
      <c r="L182" s="824">
        <v>190081</v>
      </c>
      <c r="M182" s="825">
        <v>68192</v>
      </c>
      <c r="N182" s="826">
        <v>258273</v>
      </c>
    </row>
    <row r="183" spans="1:14" ht="18.75" customHeight="1">
      <c r="A183" s="1059"/>
      <c r="B183" s="280" t="s">
        <v>166</v>
      </c>
      <c r="C183" s="371">
        <v>34109</v>
      </c>
      <c r="D183" s="370">
        <v>2667</v>
      </c>
      <c r="E183" s="370">
        <v>720</v>
      </c>
      <c r="F183" s="370">
        <v>36056</v>
      </c>
      <c r="G183" s="372">
        <v>36776</v>
      </c>
      <c r="H183" s="371">
        <v>232066</v>
      </c>
      <c r="I183" s="370">
        <v>22153</v>
      </c>
      <c r="J183" s="370">
        <v>31446</v>
      </c>
      <c r="K183" s="370">
        <v>222773</v>
      </c>
      <c r="L183" s="485">
        <v>186782</v>
      </c>
      <c r="M183" s="440">
        <v>67437</v>
      </c>
      <c r="N183" s="299">
        <v>254219</v>
      </c>
    </row>
    <row r="184" spans="1:14" ht="18.75" customHeight="1">
      <c r="A184" s="1059"/>
      <c r="B184" s="280" t="s">
        <v>167</v>
      </c>
      <c r="C184" s="371">
        <v>34192</v>
      </c>
      <c r="D184" s="370">
        <v>2801</v>
      </c>
      <c r="E184" s="370">
        <v>736</v>
      </c>
      <c r="F184" s="370">
        <v>36257</v>
      </c>
      <c r="G184" s="372">
        <v>36993</v>
      </c>
      <c r="H184" s="371">
        <v>234158</v>
      </c>
      <c r="I184" s="370">
        <v>25669</v>
      </c>
      <c r="J184" s="370">
        <v>31038</v>
      </c>
      <c r="K184" s="370">
        <v>228789</v>
      </c>
      <c r="L184" s="485">
        <v>192095</v>
      </c>
      <c r="M184" s="440">
        <v>67732</v>
      </c>
      <c r="N184" s="299">
        <v>259827</v>
      </c>
    </row>
    <row r="185" spans="1:14" ht="18.75" customHeight="1">
      <c r="A185" s="1059"/>
      <c r="B185" s="280" t="s">
        <v>168</v>
      </c>
      <c r="C185" s="371">
        <v>33007</v>
      </c>
      <c r="D185" s="370">
        <v>2873</v>
      </c>
      <c r="E185" s="370">
        <v>717</v>
      </c>
      <c r="F185" s="370">
        <v>35163</v>
      </c>
      <c r="G185" s="372">
        <v>35880</v>
      </c>
      <c r="H185" s="371">
        <v>212802</v>
      </c>
      <c r="I185" s="370">
        <v>25512</v>
      </c>
      <c r="J185" s="370">
        <v>28649</v>
      </c>
      <c r="K185" s="370">
        <v>209665</v>
      </c>
      <c r="L185" s="485">
        <v>172547</v>
      </c>
      <c r="M185" s="370">
        <v>65767</v>
      </c>
      <c r="N185" s="299">
        <v>238314</v>
      </c>
    </row>
    <row r="186" spans="1:14" ht="18.75" customHeight="1">
      <c r="A186" s="1059"/>
      <c r="B186" s="280" t="s">
        <v>27</v>
      </c>
      <c r="C186" s="371">
        <v>33201</v>
      </c>
      <c r="D186" s="370">
        <v>3106</v>
      </c>
      <c r="E186" s="370">
        <v>688</v>
      </c>
      <c r="F186" s="370">
        <v>35619</v>
      </c>
      <c r="G186" s="372">
        <v>36307</v>
      </c>
      <c r="H186" s="371">
        <v>210867</v>
      </c>
      <c r="I186" s="370">
        <v>27468</v>
      </c>
      <c r="J186" s="370">
        <v>24318</v>
      </c>
      <c r="K186" s="370">
        <v>214017</v>
      </c>
      <c r="L186" s="485">
        <v>173057</v>
      </c>
      <c r="M186" s="370">
        <v>65278</v>
      </c>
      <c r="N186" s="299">
        <v>238335</v>
      </c>
    </row>
    <row r="187" spans="1:14" ht="18.75" customHeight="1">
      <c r="A187" s="1059"/>
      <c r="B187" s="280" t="s">
        <v>29</v>
      </c>
      <c r="C187" s="874">
        <v>33287</v>
      </c>
      <c r="D187" s="370">
        <v>3232</v>
      </c>
      <c r="E187" s="370">
        <v>691</v>
      </c>
      <c r="F187" s="370">
        <v>35828</v>
      </c>
      <c r="G187" s="372">
        <v>36519</v>
      </c>
      <c r="H187" s="371">
        <v>211626</v>
      </c>
      <c r="I187" s="370">
        <v>28168</v>
      </c>
      <c r="J187" s="370">
        <v>25745</v>
      </c>
      <c r="K187" s="370">
        <v>214049</v>
      </c>
      <c r="L187" s="485">
        <v>174254</v>
      </c>
      <c r="M187" s="370">
        <v>65540</v>
      </c>
      <c r="N187" s="299">
        <v>239794</v>
      </c>
    </row>
    <row r="188" spans="1:14" ht="18.75" customHeight="1">
      <c r="A188" s="1059"/>
      <c r="B188" s="280" t="s">
        <v>30</v>
      </c>
      <c r="C188" s="874">
        <v>33383</v>
      </c>
      <c r="D188" s="370">
        <v>3306</v>
      </c>
      <c r="E188" s="370">
        <v>543</v>
      </c>
      <c r="F188" s="370">
        <v>36146</v>
      </c>
      <c r="G188" s="372">
        <v>36689</v>
      </c>
      <c r="H188" s="371">
        <v>216404</v>
      </c>
      <c r="I188" s="370">
        <v>28938</v>
      </c>
      <c r="J188" s="370">
        <v>24398</v>
      </c>
      <c r="K188" s="370">
        <v>220944</v>
      </c>
      <c r="L188" s="485">
        <v>180065</v>
      </c>
      <c r="M188" s="370">
        <v>65277</v>
      </c>
      <c r="N188" s="299">
        <v>245342</v>
      </c>
    </row>
    <row r="189" spans="1:14" ht="18.75" customHeight="1">
      <c r="A189" s="1059"/>
      <c r="B189" s="280" t="s">
        <v>31</v>
      </c>
      <c r="C189" s="874">
        <v>33599</v>
      </c>
      <c r="D189" s="370">
        <v>3462</v>
      </c>
      <c r="E189" s="370">
        <v>542</v>
      </c>
      <c r="F189" s="370">
        <v>36519</v>
      </c>
      <c r="G189" s="372">
        <v>37061</v>
      </c>
      <c r="H189" s="371">
        <v>217829</v>
      </c>
      <c r="I189" s="370">
        <v>29793</v>
      </c>
      <c r="J189" s="370">
        <v>24584</v>
      </c>
      <c r="K189" s="370">
        <v>223038</v>
      </c>
      <c r="L189" s="485">
        <v>181616</v>
      </c>
      <c r="M189" s="370">
        <v>66006</v>
      </c>
      <c r="N189" s="299">
        <v>247622</v>
      </c>
    </row>
    <row r="190" spans="1:14" ht="18.75" customHeight="1">
      <c r="A190" s="1059"/>
      <c r="B190" s="280" t="s">
        <v>32</v>
      </c>
      <c r="C190" s="874">
        <v>33892</v>
      </c>
      <c r="D190" s="370">
        <v>3651</v>
      </c>
      <c r="E190" s="370">
        <v>641</v>
      </c>
      <c r="F190" s="370">
        <v>36902</v>
      </c>
      <c r="G190" s="372">
        <v>37543</v>
      </c>
      <c r="H190" s="371">
        <v>217702</v>
      </c>
      <c r="I190" s="370">
        <v>31323</v>
      </c>
      <c r="J190" s="370">
        <v>25736</v>
      </c>
      <c r="K190" s="370">
        <v>223289</v>
      </c>
      <c r="L190" s="485">
        <v>181399</v>
      </c>
      <c r="M190" s="370">
        <v>67626</v>
      </c>
      <c r="N190" s="299">
        <v>249025</v>
      </c>
    </row>
    <row r="191" spans="1:14" ht="18.75" customHeight="1">
      <c r="A191" s="1059"/>
      <c r="B191" s="280" t="s">
        <v>43</v>
      </c>
      <c r="C191" s="874">
        <v>33881</v>
      </c>
      <c r="D191" s="370">
        <v>3736</v>
      </c>
      <c r="E191" s="370">
        <v>661</v>
      </c>
      <c r="F191" s="370">
        <v>36956</v>
      </c>
      <c r="G191" s="372">
        <v>37617</v>
      </c>
      <c r="H191" s="371">
        <v>216994</v>
      </c>
      <c r="I191" s="370">
        <v>31338</v>
      </c>
      <c r="J191" s="370">
        <v>26377</v>
      </c>
      <c r="K191" s="370">
        <v>221955</v>
      </c>
      <c r="L191" s="485">
        <v>179917</v>
      </c>
      <c r="M191" s="370">
        <v>68415</v>
      </c>
      <c r="N191" s="299">
        <v>248332</v>
      </c>
    </row>
    <row r="192" spans="1:14" ht="18.75" customHeight="1">
      <c r="A192" s="1059"/>
      <c r="B192" s="280" t="s">
        <v>49</v>
      </c>
      <c r="C192" s="874">
        <v>34017</v>
      </c>
      <c r="D192" s="370">
        <v>3665</v>
      </c>
      <c r="E192" s="370">
        <v>671</v>
      </c>
      <c r="F192" s="370">
        <v>37011</v>
      </c>
      <c r="G192" s="372">
        <v>37682</v>
      </c>
      <c r="H192" s="371">
        <v>216824</v>
      </c>
      <c r="I192" s="370">
        <v>30380</v>
      </c>
      <c r="J192" s="370">
        <v>26876</v>
      </c>
      <c r="K192" s="370">
        <v>220328</v>
      </c>
      <c r="L192" s="485">
        <v>178742</v>
      </c>
      <c r="M192" s="370">
        <v>68462</v>
      </c>
      <c r="N192" s="299">
        <v>247204</v>
      </c>
    </row>
    <row r="193" spans="1:14" ht="18.75" customHeight="1" thickBot="1">
      <c r="A193" s="1062"/>
      <c r="B193" s="686" t="s">
        <v>201</v>
      </c>
      <c r="C193" s="875">
        <v>34252</v>
      </c>
      <c r="D193" s="688">
        <v>3689</v>
      </c>
      <c r="E193" s="688">
        <v>671</v>
      </c>
      <c r="F193" s="688">
        <v>37270</v>
      </c>
      <c r="G193" s="689">
        <v>37941</v>
      </c>
      <c r="H193" s="687">
        <v>218076</v>
      </c>
      <c r="I193" s="688">
        <v>29442</v>
      </c>
      <c r="J193" s="688">
        <v>27185</v>
      </c>
      <c r="K193" s="688">
        <v>220333</v>
      </c>
      <c r="L193" s="740">
        <v>178371</v>
      </c>
      <c r="M193" s="688">
        <v>69147</v>
      </c>
      <c r="N193" s="690">
        <v>247518</v>
      </c>
    </row>
    <row r="194" spans="1:14" ht="13.5" customHeight="1" thickTop="1">
      <c r="A194" s="1094"/>
      <c r="B194" s="1094"/>
      <c r="C194" s="1094"/>
      <c r="D194" s="1094"/>
      <c r="E194" s="1094"/>
      <c r="F194" s="1094"/>
      <c r="G194" s="1094"/>
      <c r="H194" s="1094"/>
      <c r="I194" s="1094"/>
      <c r="J194" s="1094"/>
      <c r="K194" s="1094"/>
      <c r="L194" s="1094"/>
      <c r="M194" s="1094"/>
      <c r="N194" s="1094"/>
    </row>
    <row r="195" spans="1:14" ht="13.5" customHeight="1">
      <c r="A195" s="1003" t="s">
        <v>34</v>
      </c>
      <c r="B195" s="1003"/>
      <c r="C195" s="1003"/>
      <c r="D195" s="1003"/>
      <c r="E195" s="1003"/>
      <c r="F195" s="616"/>
      <c r="G195" s="51"/>
      <c r="H195" s="51"/>
      <c r="I195" s="51"/>
      <c r="J195" s="51"/>
      <c r="K195" s="51"/>
      <c r="L195" s="51"/>
      <c r="M195" s="51"/>
      <c r="N195" s="51"/>
    </row>
    <row r="196" spans="1:14" ht="13.5" customHeight="1">
      <c r="A196" s="1002" t="s">
        <v>624</v>
      </c>
      <c r="B196" s="1002"/>
      <c r="C196" s="1002"/>
      <c r="D196" s="1002"/>
      <c r="E196" s="563"/>
      <c r="F196" s="563"/>
      <c r="G196" s="52"/>
      <c r="H196" s="52"/>
      <c r="I196" s="52"/>
      <c r="J196" s="52"/>
      <c r="K196" s="52"/>
      <c r="L196" s="52"/>
      <c r="M196" s="52"/>
      <c r="N196" s="52"/>
    </row>
    <row r="197" spans="1:14" ht="13.5" customHeight="1">
      <c r="A197" s="1002" t="s">
        <v>35</v>
      </c>
      <c r="B197" s="1002"/>
      <c r="C197" s="1002"/>
      <c r="D197" s="1002"/>
      <c r="E197" s="1002"/>
      <c r="F197" s="1002"/>
      <c r="G197" s="52"/>
      <c r="H197" s="52"/>
      <c r="I197" s="52"/>
      <c r="J197" s="52"/>
      <c r="K197" s="52"/>
      <c r="L197" s="52"/>
      <c r="M197" s="52"/>
      <c r="N197" s="52"/>
    </row>
    <row r="198" spans="1:6" ht="13.5" customHeight="1">
      <c r="A198" s="1041" t="s">
        <v>350</v>
      </c>
      <c r="B198" s="1041"/>
      <c r="C198" s="1041"/>
      <c r="D198" s="1041"/>
      <c r="E198" s="1041"/>
      <c r="F198" s="52"/>
    </row>
    <row r="199" spans="1:6" ht="13.5" customHeight="1">
      <c r="A199" s="469"/>
      <c r="B199" s="469"/>
      <c r="C199" s="469"/>
      <c r="D199" s="469"/>
      <c r="E199" s="469"/>
      <c r="F199" s="52"/>
    </row>
    <row r="200" spans="1:6" ht="13.5" customHeight="1">
      <c r="A200" s="872"/>
      <c r="B200" s="469"/>
      <c r="C200" s="469"/>
      <c r="D200" s="469"/>
      <c r="E200" s="469"/>
      <c r="F200" s="52"/>
    </row>
    <row r="201" ht="13.5" customHeight="1"/>
    <row r="203" spans="1:14" ht="13.5" customHeight="1">
      <c r="A203" s="45"/>
      <c r="B203" s="45"/>
      <c r="C203" s="45"/>
      <c r="D203" s="46"/>
      <c r="E203" s="1008" t="s">
        <v>36</v>
      </c>
      <c r="F203" s="1008"/>
      <c r="G203" s="45"/>
      <c r="H203" s="53"/>
      <c r="I203" s="53"/>
      <c r="J203" s="53"/>
      <c r="K203" s="45"/>
      <c r="L203" s="45"/>
      <c r="M203" s="45"/>
      <c r="N203" s="45"/>
    </row>
    <row r="204" ht="13.5" customHeight="1"/>
    <row r="205" ht="13.5" customHeight="1">
      <c r="J205" s="193"/>
    </row>
    <row r="206" ht="13.5" customHeight="1"/>
    <row r="207" spans="7:14" ht="13.5" customHeight="1">
      <c r="G207" s="83"/>
      <c r="H207" s="83"/>
      <c r="I207" s="83"/>
      <c r="J207" s="83"/>
      <c r="K207" s="83"/>
      <c r="L207" s="83"/>
      <c r="M207" s="83"/>
      <c r="N207" s="83"/>
    </row>
    <row r="208" spans="7:10" ht="13.5" customHeight="1">
      <c r="G208" s="83"/>
      <c r="H208" s="83"/>
      <c r="J208" s="193"/>
    </row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</sheetData>
  <sheetProtection/>
  <mergeCells count="28">
    <mergeCell ref="A194:N194"/>
    <mergeCell ref="A158:A169"/>
    <mergeCell ref="A62:A73"/>
    <mergeCell ref="A2:N2"/>
    <mergeCell ref="H4:N4"/>
    <mergeCell ref="A6:A13"/>
    <mergeCell ref="A4:A5"/>
    <mergeCell ref="A3:N3"/>
    <mergeCell ref="E203:F203"/>
    <mergeCell ref="B4:B5"/>
    <mergeCell ref="A14:A25"/>
    <mergeCell ref="A26:A37"/>
    <mergeCell ref="A38:A49"/>
    <mergeCell ref="A86:A97"/>
    <mergeCell ref="A74:A85"/>
    <mergeCell ref="A196:D196"/>
    <mergeCell ref="A98:A109"/>
    <mergeCell ref="A110:A121"/>
    <mergeCell ref="A195:E195"/>
    <mergeCell ref="C4:G4"/>
    <mergeCell ref="A50:A61"/>
    <mergeCell ref="A198:E198"/>
    <mergeCell ref="A134:A145"/>
    <mergeCell ref="A197:F197"/>
    <mergeCell ref="A122:A133"/>
    <mergeCell ref="A182:A193"/>
    <mergeCell ref="A146:A157"/>
    <mergeCell ref="A170:A181"/>
  </mergeCells>
  <hyperlinks>
    <hyperlink ref="A1" r:id="rId1" display="http://kayham.erciyes.edu.tr/"/>
  </hyperlinks>
  <printOptions/>
  <pageMargins left="0.43" right="0.3" top="0.64" bottom="0.36" header="0.5" footer="0.19"/>
  <pageSetup fitToHeight="1" fitToWidth="1" horizontalDpi="600" verticalDpi="600" orientation="landscape" paperSize="9" scale="71" r:id="rId3"/>
  <rowBreaks count="1" manualBreakCount="1">
    <brk id="200" max="1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3"/>
  <sheetViews>
    <sheetView zoomScalePageLayoutView="0" workbookViewId="0" topLeftCell="A1">
      <selection activeCell="A2" sqref="A2:M2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5" width="10.28125" style="0" customWidth="1"/>
    <col min="6" max="6" width="11.00390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1.8515625" style="0" customWidth="1"/>
    <col min="11" max="11" width="12.140625" style="0" customWidth="1"/>
    <col min="12" max="12" width="11.7109375" style="0" customWidth="1"/>
    <col min="13" max="13" width="12.140625" style="0" customWidth="1"/>
  </cols>
  <sheetData>
    <row r="1" spans="1:22" s="83" customFormat="1" ht="15" customHeight="1" thickBot="1">
      <c r="A1" s="843" t="s">
        <v>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620" t="s">
        <v>4</v>
      </c>
      <c r="O1" s="190"/>
      <c r="P1" s="190"/>
      <c r="Q1" s="190"/>
      <c r="R1" s="190"/>
      <c r="S1" s="190"/>
      <c r="T1" s="190"/>
      <c r="U1" s="190"/>
      <c r="V1" s="190"/>
    </row>
    <row r="2" spans="1:13" s="83" customFormat="1" ht="17.25" customHeight="1" thickBot="1" thickTop="1">
      <c r="A2" s="1101" t="s">
        <v>164</v>
      </c>
      <c r="B2" s="1102"/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3"/>
    </row>
    <row r="3" spans="1:13" s="83" customFormat="1" ht="32.25" customHeight="1" thickBot="1">
      <c r="A3" s="1104" t="s">
        <v>545</v>
      </c>
      <c r="B3" s="1105"/>
      <c r="C3" s="1105"/>
      <c r="D3" s="1105"/>
      <c r="E3" s="1105"/>
      <c r="F3" s="1105"/>
      <c r="G3" s="1105"/>
      <c r="H3" s="1105"/>
      <c r="I3" s="1105"/>
      <c r="J3" s="1105"/>
      <c r="K3" s="1105"/>
      <c r="L3" s="1105"/>
      <c r="M3" s="1106"/>
    </row>
    <row r="4" spans="1:13" s="83" customFormat="1" ht="24" customHeight="1" thickBot="1">
      <c r="A4" s="956" t="s">
        <v>52</v>
      </c>
      <c r="B4" s="960" t="s">
        <v>6</v>
      </c>
      <c r="C4" s="977" t="s">
        <v>223</v>
      </c>
      <c r="D4" s="978"/>
      <c r="E4" s="978"/>
      <c r="F4" s="978"/>
      <c r="G4" s="978"/>
      <c r="H4" s="978"/>
      <c r="I4" s="978"/>
      <c r="J4" s="978"/>
      <c r="K4" s="978"/>
      <c r="L4" s="979"/>
      <c r="M4" s="980" t="s">
        <v>235</v>
      </c>
    </row>
    <row r="5" spans="1:13" s="83" customFormat="1" ht="40.5" customHeight="1" thickBot="1">
      <c r="A5" s="957"/>
      <c r="B5" s="983"/>
      <c r="C5" s="971" t="s">
        <v>236</v>
      </c>
      <c r="D5" s="972"/>
      <c r="E5" s="972"/>
      <c r="F5" s="972"/>
      <c r="G5" s="972"/>
      <c r="H5" s="972"/>
      <c r="I5" s="972"/>
      <c r="J5" s="972"/>
      <c r="K5" s="972"/>
      <c r="L5" s="973"/>
      <c r="M5" s="981"/>
    </row>
    <row r="6" spans="1:13" s="83" customFormat="1" ht="36.75" customHeight="1" thickBot="1">
      <c r="A6" s="957"/>
      <c r="B6" s="961"/>
      <c r="C6" s="210" t="s">
        <v>225</v>
      </c>
      <c r="D6" s="211" t="s">
        <v>226</v>
      </c>
      <c r="E6" s="211" t="s">
        <v>227</v>
      </c>
      <c r="F6" s="211" t="s">
        <v>228</v>
      </c>
      <c r="G6" s="211" t="s">
        <v>229</v>
      </c>
      <c r="H6" s="211" t="s">
        <v>230</v>
      </c>
      <c r="I6" s="211" t="s">
        <v>231</v>
      </c>
      <c r="J6" s="211" t="s">
        <v>232</v>
      </c>
      <c r="K6" s="211" t="s">
        <v>233</v>
      </c>
      <c r="L6" s="212" t="s">
        <v>234</v>
      </c>
      <c r="M6" s="982"/>
    </row>
    <row r="7" spans="1:13" ht="18.75" customHeight="1">
      <c r="A7" s="1053">
        <v>2008</v>
      </c>
      <c r="B7" s="207" t="s">
        <v>27</v>
      </c>
      <c r="C7" s="213">
        <v>10843</v>
      </c>
      <c r="D7" s="214">
        <v>3148</v>
      </c>
      <c r="E7" s="214">
        <v>1363</v>
      </c>
      <c r="F7" s="214">
        <v>1475</v>
      </c>
      <c r="G7" s="214">
        <v>484</v>
      </c>
      <c r="H7" s="214">
        <v>434</v>
      </c>
      <c r="I7" s="214">
        <v>220</v>
      </c>
      <c r="J7" s="214">
        <v>145</v>
      </c>
      <c r="K7" s="214">
        <v>19</v>
      </c>
      <c r="L7" s="215">
        <v>5</v>
      </c>
      <c r="M7" s="196">
        <f>SUM(C7:L7)</f>
        <v>18136</v>
      </c>
    </row>
    <row r="8" spans="1:13" ht="18.75" customHeight="1">
      <c r="A8" s="1054"/>
      <c r="B8" s="208" t="s">
        <v>29</v>
      </c>
      <c r="C8" s="195">
        <v>11736</v>
      </c>
      <c r="D8" s="194">
        <v>2534</v>
      </c>
      <c r="E8" s="194">
        <v>1118</v>
      </c>
      <c r="F8" s="194">
        <v>1287</v>
      </c>
      <c r="G8" s="194">
        <v>456</v>
      </c>
      <c r="H8" s="194">
        <v>425</v>
      </c>
      <c r="I8" s="194">
        <v>194</v>
      </c>
      <c r="J8" s="194">
        <v>146</v>
      </c>
      <c r="K8" s="194">
        <v>19</v>
      </c>
      <c r="L8" s="216">
        <v>5</v>
      </c>
      <c r="M8" s="197">
        <f aca="true" t="shared" si="0" ref="M8:M24">SUM(C8:L8)</f>
        <v>17920</v>
      </c>
    </row>
    <row r="9" spans="1:13" ht="18.75" customHeight="1">
      <c r="A9" s="1054"/>
      <c r="B9" s="209" t="s">
        <v>30</v>
      </c>
      <c r="C9" s="195">
        <v>11830</v>
      </c>
      <c r="D9" s="194">
        <v>2487</v>
      </c>
      <c r="E9" s="194">
        <v>1099</v>
      </c>
      <c r="F9" s="194">
        <v>1295</v>
      </c>
      <c r="G9" s="194">
        <v>471</v>
      </c>
      <c r="H9" s="194">
        <v>395</v>
      </c>
      <c r="I9" s="194">
        <v>197</v>
      </c>
      <c r="J9" s="194">
        <v>138</v>
      </c>
      <c r="K9" s="194">
        <v>20</v>
      </c>
      <c r="L9" s="216">
        <v>3</v>
      </c>
      <c r="M9" s="197">
        <f t="shared" si="0"/>
        <v>17935</v>
      </c>
    </row>
    <row r="10" spans="1:13" ht="18.75" customHeight="1">
      <c r="A10" s="1054"/>
      <c r="B10" s="208" t="s">
        <v>31</v>
      </c>
      <c r="C10" s="195">
        <f>11831+18</f>
        <v>11849</v>
      </c>
      <c r="D10" s="194">
        <v>2535</v>
      </c>
      <c r="E10" s="194">
        <v>1078</v>
      </c>
      <c r="F10" s="194">
        <v>1300</v>
      </c>
      <c r="G10" s="194">
        <v>471</v>
      </c>
      <c r="H10" s="194">
        <v>384</v>
      </c>
      <c r="I10" s="194">
        <v>213</v>
      </c>
      <c r="J10" s="194">
        <v>135</v>
      </c>
      <c r="K10" s="194">
        <v>20</v>
      </c>
      <c r="L10" s="216">
        <v>4</v>
      </c>
      <c r="M10" s="197">
        <f t="shared" si="0"/>
        <v>17989</v>
      </c>
    </row>
    <row r="11" spans="1:13" ht="18.75" customHeight="1">
      <c r="A11" s="1054"/>
      <c r="B11" s="209" t="s">
        <v>32</v>
      </c>
      <c r="C11" s="195">
        <f>11982+23</f>
        <v>12005</v>
      </c>
      <c r="D11" s="194">
        <v>2583</v>
      </c>
      <c r="E11" s="194">
        <v>1043</v>
      </c>
      <c r="F11" s="194">
        <v>1319</v>
      </c>
      <c r="G11" s="194">
        <v>462</v>
      </c>
      <c r="H11" s="194">
        <v>392</v>
      </c>
      <c r="I11" s="194">
        <v>218</v>
      </c>
      <c r="J11" s="194">
        <v>135</v>
      </c>
      <c r="K11" s="194">
        <v>17</v>
      </c>
      <c r="L11" s="216">
        <v>5</v>
      </c>
      <c r="M11" s="197">
        <f t="shared" si="0"/>
        <v>18179</v>
      </c>
    </row>
    <row r="12" spans="1:13" ht="18.75" customHeight="1">
      <c r="A12" s="1054"/>
      <c r="B12" s="209" t="s">
        <v>43</v>
      </c>
      <c r="C12" s="195">
        <v>11982</v>
      </c>
      <c r="D12" s="194">
        <v>2496</v>
      </c>
      <c r="E12" s="194">
        <v>1095</v>
      </c>
      <c r="F12" s="194">
        <v>1299</v>
      </c>
      <c r="G12" s="194">
        <v>460</v>
      </c>
      <c r="H12" s="194">
        <v>391</v>
      </c>
      <c r="I12" s="194">
        <v>211</v>
      </c>
      <c r="J12" s="194">
        <v>140</v>
      </c>
      <c r="K12" s="194">
        <v>18</v>
      </c>
      <c r="L12" s="216">
        <v>5</v>
      </c>
      <c r="M12" s="197">
        <f t="shared" si="0"/>
        <v>18097</v>
      </c>
    </row>
    <row r="13" spans="1:19" ht="18.75" customHeight="1">
      <c r="A13" s="1054"/>
      <c r="B13" s="209" t="s">
        <v>49</v>
      </c>
      <c r="C13" s="195">
        <v>12118</v>
      </c>
      <c r="D13" s="194">
        <v>2476</v>
      </c>
      <c r="E13" s="194">
        <v>1096</v>
      </c>
      <c r="F13" s="194">
        <v>1275</v>
      </c>
      <c r="G13" s="194">
        <v>441</v>
      </c>
      <c r="H13" s="194">
        <v>390</v>
      </c>
      <c r="I13" s="194">
        <v>203</v>
      </c>
      <c r="J13" s="194">
        <v>134</v>
      </c>
      <c r="K13" s="194">
        <v>17</v>
      </c>
      <c r="L13" s="216">
        <v>4</v>
      </c>
      <c r="M13" s="197">
        <f t="shared" si="0"/>
        <v>18154</v>
      </c>
      <c r="R13" s="835"/>
      <c r="S13" s="835"/>
    </row>
    <row r="14" spans="1:13" ht="18.75" customHeight="1" thickBot="1">
      <c r="A14" s="1054"/>
      <c r="B14" s="260" t="s">
        <v>201</v>
      </c>
      <c r="C14" s="250">
        <v>12145</v>
      </c>
      <c r="D14" s="251">
        <v>2475</v>
      </c>
      <c r="E14" s="251">
        <v>1052</v>
      </c>
      <c r="F14" s="251">
        <v>1222</v>
      </c>
      <c r="G14" s="251">
        <v>416</v>
      </c>
      <c r="H14" s="251">
        <v>366</v>
      </c>
      <c r="I14" s="251">
        <v>194</v>
      </c>
      <c r="J14" s="251">
        <v>130</v>
      </c>
      <c r="K14" s="251">
        <v>17</v>
      </c>
      <c r="L14" s="252">
        <v>4</v>
      </c>
      <c r="M14" s="253">
        <f t="shared" si="0"/>
        <v>18021</v>
      </c>
    </row>
    <row r="15" spans="1:13" ht="18.75" customHeight="1">
      <c r="A15" s="956">
        <v>2009</v>
      </c>
      <c r="B15" s="207" t="s">
        <v>165</v>
      </c>
      <c r="C15" s="213">
        <v>11982</v>
      </c>
      <c r="D15" s="214">
        <v>2423</v>
      </c>
      <c r="E15" s="214">
        <v>1080</v>
      </c>
      <c r="F15" s="214">
        <v>1062</v>
      </c>
      <c r="G15" s="214">
        <v>370</v>
      </c>
      <c r="H15" s="214">
        <v>333</v>
      </c>
      <c r="I15" s="214">
        <v>192</v>
      </c>
      <c r="J15" s="214">
        <v>117</v>
      </c>
      <c r="K15" s="214">
        <v>16</v>
      </c>
      <c r="L15" s="215">
        <v>4</v>
      </c>
      <c r="M15" s="196">
        <f t="shared" si="0"/>
        <v>17579</v>
      </c>
    </row>
    <row r="16" spans="1:13" ht="18.75" customHeight="1">
      <c r="A16" s="957"/>
      <c r="B16" s="209" t="s">
        <v>166</v>
      </c>
      <c r="C16" s="195">
        <v>12072</v>
      </c>
      <c r="D16" s="194">
        <v>2415</v>
      </c>
      <c r="E16" s="194">
        <v>1099</v>
      </c>
      <c r="F16" s="194">
        <v>1033</v>
      </c>
      <c r="G16" s="194">
        <v>348</v>
      </c>
      <c r="H16" s="194">
        <v>321</v>
      </c>
      <c r="I16" s="194">
        <v>195</v>
      </c>
      <c r="J16" s="194">
        <v>117</v>
      </c>
      <c r="K16" s="194">
        <v>15</v>
      </c>
      <c r="L16" s="216">
        <v>3</v>
      </c>
      <c r="M16" s="197">
        <f t="shared" si="0"/>
        <v>17618</v>
      </c>
    </row>
    <row r="17" spans="1:13" ht="18.75" customHeight="1">
      <c r="A17" s="957"/>
      <c r="B17" s="209" t="s">
        <v>167</v>
      </c>
      <c r="C17" s="195">
        <v>12129</v>
      </c>
      <c r="D17" s="194">
        <v>2429</v>
      </c>
      <c r="E17" s="194">
        <v>1076</v>
      </c>
      <c r="F17" s="194">
        <v>1058</v>
      </c>
      <c r="G17" s="194">
        <v>352</v>
      </c>
      <c r="H17" s="194">
        <v>316</v>
      </c>
      <c r="I17" s="194">
        <v>192</v>
      </c>
      <c r="J17" s="194">
        <v>115</v>
      </c>
      <c r="K17" s="194">
        <v>16</v>
      </c>
      <c r="L17" s="216">
        <v>3</v>
      </c>
      <c r="M17" s="197">
        <f t="shared" si="0"/>
        <v>17686</v>
      </c>
    </row>
    <row r="18" spans="1:13" ht="18.75" customHeight="1">
      <c r="A18" s="957"/>
      <c r="B18" s="209" t="s">
        <v>168</v>
      </c>
      <c r="C18" s="195">
        <v>12149</v>
      </c>
      <c r="D18" s="194">
        <v>2469</v>
      </c>
      <c r="E18" s="194">
        <v>1079</v>
      </c>
      <c r="F18" s="194">
        <v>1095</v>
      </c>
      <c r="G18" s="194">
        <v>373</v>
      </c>
      <c r="H18" s="194">
        <v>336</v>
      </c>
      <c r="I18" s="194">
        <v>186</v>
      </c>
      <c r="J18" s="194">
        <v>120</v>
      </c>
      <c r="K18" s="194">
        <v>17</v>
      </c>
      <c r="L18" s="216">
        <v>3</v>
      </c>
      <c r="M18" s="197">
        <f t="shared" si="0"/>
        <v>17827</v>
      </c>
    </row>
    <row r="19" spans="1:13" ht="18.75" customHeight="1">
      <c r="A19" s="957"/>
      <c r="B19" s="209" t="s">
        <v>27</v>
      </c>
      <c r="C19" s="195">
        <v>12171</v>
      </c>
      <c r="D19" s="194">
        <v>2492</v>
      </c>
      <c r="E19" s="194">
        <v>1126</v>
      </c>
      <c r="F19" s="194">
        <v>1139</v>
      </c>
      <c r="G19" s="194">
        <v>370</v>
      </c>
      <c r="H19" s="194">
        <v>355</v>
      </c>
      <c r="I19" s="194">
        <v>189</v>
      </c>
      <c r="J19" s="194">
        <v>126</v>
      </c>
      <c r="K19" s="194">
        <v>18</v>
      </c>
      <c r="L19" s="216">
        <v>4</v>
      </c>
      <c r="M19" s="197">
        <f t="shared" si="0"/>
        <v>17990</v>
      </c>
    </row>
    <row r="20" spans="1:13" ht="18.75" customHeight="1">
      <c r="A20" s="957"/>
      <c r="B20" s="209" t="s">
        <v>29</v>
      </c>
      <c r="C20" s="301">
        <v>12350</v>
      </c>
      <c r="D20" s="300">
        <v>2493</v>
      </c>
      <c r="E20" s="300">
        <v>1179</v>
      </c>
      <c r="F20" s="300">
        <v>1160</v>
      </c>
      <c r="G20" s="300">
        <v>417</v>
      </c>
      <c r="H20" s="300">
        <v>363</v>
      </c>
      <c r="I20" s="300">
        <v>192</v>
      </c>
      <c r="J20" s="300">
        <v>126</v>
      </c>
      <c r="K20" s="300">
        <v>18</v>
      </c>
      <c r="L20" s="302">
        <v>5</v>
      </c>
      <c r="M20" s="197">
        <f t="shared" si="0"/>
        <v>18303</v>
      </c>
    </row>
    <row r="21" spans="1:13" ht="18.75" customHeight="1">
      <c r="A21" s="957"/>
      <c r="B21" s="209" t="s">
        <v>30</v>
      </c>
      <c r="C21" s="301">
        <v>12502</v>
      </c>
      <c r="D21" s="300">
        <v>2553</v>
      </c>
      <c r="E21" s="300">
        <v>1193</v>
      </c>
      <c r="F21" s="300">
        <v>1152</v>
      </c>
      <c r="G21" s="300">
        <v>444</v>
      </c>
      <c r="H21" s="300">
        <v>379</v>
      </c>
      <c r="I21" s="300">
        <v>189</v>
      </c>
      <c r="J21" s="300">
        <v>126</v>
      </c>
      <c r="K21" s="300">
        <v>21</v>
      </c>
      <c r="L21" s="302">
        <v>5</v>
      </c>
      <c r="M21" s="197">
        <f t="shared" si="0"/>
        <v>18564</v>
      </c>
    </row>
    <row r="22" spans="1:13" ht="18.75" customHeight="1">
      <c r="A22" s="957"/>
      <c r="B22" s="209" t="s">
        <v>31</v>
      </c>
      <c r="C22" s="301">
        <v>12622</v>
      </c>
      <c r="D22" s="300">
        <v>2572</v>
      </c>
      <c r="E22" s="300">
        <v>1229</v>
      </c>
      <c r="F22" s="300">
        <v>1152</v>
      </c>
      <c r="G22" s="300">
        <v>455</v>
      </c>
      <c r="H22" s="300">
        <v>370</v>
      </c>
      <c r="I22" s="300">
        <v>208</v>
      </c>
      <c r="J22" s="300">
        <v>128</v>
      </c>
      <c r="K22" s="300">
        <v>21</v>
      </c>
      <c r="L22" s="302">
        <v>4</v>
      </c>
      <c r="M22" s="197">
        <f t="shared" si="0"/>
        <v>18761</v>
      </c>
    </row>
    <row r="23" spans="1:13" ht="18.75" customHeight="1">
      <c r="A23" s="957"/>
      <c r="B23" s="209" t="s">
        <v>32</v>
      </c>
      <c r="C23" s="301">
        <v>12707</v>
      </c>
      <c r="D23" s="300">
        <v>2559</v>
      </c>
      <c r="E23" s="300">
        <v>1220</v>
      </c>
      <c r="F23" s="300">
        <v>1160</v>
      </c>
      <c r="G23" s="300">
        <v>436</v>
      </c>
      <c r="H23" s="300">
        <v>365</v>
      </c>
      <c r="I23" s="300">
        <v>203</v>
      </c>
      <c r="J23" s="300">
        <v>130</v>
      </c>
      <c r="K23" s="300">
        <v>18</v>
      </c>
      <c r="L23" s="302">
        <v>5</v>
      </c>
      <c r="M23" s="197">
        <f t="shared" si="0"/>
        <v>18803</v>
      </c>
    </row>
    <row r="24" spans="1:13" ht="18.75" customHeight="1">
      <c r="A24" s="957"/>
      <c r="B24" s="209" t="s">
        <v>43</v>
      </c>
      <c r="C24" s="364">
        <v>12839</v>
      </c>
      <c r="D24" s="363">
        <v>2614</v>
      </c>
      <c r="E24" s="363">
        <v>1261</v>
      </c>
      <c r="F24" s="363">
        <v>1170</v>
      </c>
      <c r="G24" s="363">
        <v>438</v>
      </c>
      <c r="H24" s="363">
        <v>379</v>
      </c>
      <c r="I24" s="363">
        <v>205</v>
      </c>
      <c r="J24" s="363">
        <v>129</v>
      </c>
      <c r="K24" s="363">
        <v>15</v>
      </c>
      <c r="L24" s="365">
        <v>5</v>
      </c>
      <c r="M24" s="197">
        <f t="shared" si="0"/>
        <v>19055</v>
      </c>
    </row>
    <row r="25" spans="1:13" ht="18.75" customHeight="1">
      <c r="A25" s="957"/>
      <c r="B25" s="209" t="s">
        <v>49</v>
      </c>
      <c r="C25" s="364">
        <v>12945</v>
      </c>
      <c r="D25" s="363">
        <v>2598</v>
      </c>
      <c r="E25" s="363">
        <v>1214</v>
      </c>
      <c r="F25" s="363">
        <v>1184</v>
      </c>
      <c r="G25" s="363">
        <v>438</v>
      </c>
      <c r="H25" s="363">
        <v>369</v>
      </c>
      <c r="I25" s="363">
        <v>202</v>
      </c>
      <c r="J25" s="363">
        <v>134</v>
      </c>
      <c r="K25" s="363">
        <v>15</v>
      </c>
      <c r="L25" s="365">
        <v>5</v>
      </c>
      <c r="M25" s="369">
        <f aca="true" t="shared" si="1" ref="M25:M48">SUM(C25:L25)</f>
        <v>19104</v>
      </c>
    </row>
    <row r="26" spans="1:13" ht="18.75" customHeight="1" thickBot="1">
      <c r="A26" s="957"/>
      <c r="B26" s="260" t="s">
        <v>201</v>
      </c>
      <c r="C26" s="441">
        <v>13143</v>
      </c>
      <c r="D26" s="442">
        <v>2598</v>
      </c>
      <c r="E26" s="442">
        <v>1190</v>
      </c>
      <c r="F26" s="442">
        <v>1199</v>
      </c>
      <c r="G26" s="442">
        <v>440</v>
      </c>
      <c r="H26" s="442">
        <v>367</v>
      </c>
      <c r="I26" s="442">
        <v>191</v>
      </c>
      <c r="J26" s="442">
        <v>137</v>
      </c>
      <c r="K26" s="442">
        <v>16</v>
      </c>
      <c r="L26" s="443">
        <v>5</v>
      </c>
      <c r="M26" s="444">
        <f t="shared" si="1"/>
        <v>19286</v>
      </c>
    </row>
    <row r="27" spans="1:13" ht="18.75" customHeight="1">
      <c r="A27" s="1058">
        <v>2010</v>
      </c>
      <c r="B27" s="207" t="s">
        <v>165</v>
      </c>
      <c r="C27" s="366">
        <v>12929</v>
      </c>
      <c r="D27" s="367">
        <v>2595</v>
      </c>
      <c r="E27" s="367">
        <v>1153</v>
      </c>
      <c r="F27" s="367">
        <v>1110</v>
      </c>
      <c r="G27" s="367">
        <v>419</v>
      </c>
      <c r="H27" s="367">
        <v>353</v>
      </c>
      <c r="I27" s="367">
        <v>192</v>
      </c>
      <c r="J27" s="367">
        <v>132</v>
      </c>
      <c r="K27" s="367">
        <v>16</v>
      </c>
      <c r="L27" s="368">
        <v>5</v>
      </c>
      <c r="M27" s="457">
        <f t="shared" si="1"/>
        <v>18904</v>
      </c>
    </row>
    <row r="28" spans="1:13" ht="18.75" customHeight="1">
      <c r="A28" s="1059"/>
      <c r="B28" s="209" t="s">
        <v>166</v>
      </c>
      <c r="C28" s="364">
        <v>13054</v>
      </c>
      <c r="D28" s="363">
        <v>2518</v>
      </c>
      <c r="E28" s="363">
        <v>1188</v>
      </c>
      <c r="F28" s="363">
        <v>1134</v>
      </c>
      <c r="G28" s="363">
        <v>417</v>
      </c>
      <c r="H28" s="363">
        <v>345</v>
      </c>
      <c r="I28" s="363">
        <v>188</v>
      </c>
      <c r="J28" s="363">
        <v>138</v>
      </c>
      <c r="K28" s="363">
        <v>17</v>
      </c>
      <c r="L28" s="365">
        <v>4</v>
      </c>
      <c r="M28" s="369">
        <f t="shared" si="1"/>
        <v>19003</v>
      </c>
    </row>
    <row r="29" spans="1:13" ht="18.75" customHeight="1">
      <c r="A29" s="1059"/>
      <c r="B29" s="209" t="s">
        <v>167</v>
      </c>
      <c r="C29" s="364">
        <v>13086</v>
      </c>
      <c r="D29" s="363">
        <v>2590</v>
      </c>
      <c r="E29" s="363">
        <v>1247</v>
      </c>
      <c r="F29" s="363">
        <v>1211</v>
      </c>
      <c r="G29" s="363">
        <v>434</v>
      </c>
      <c r="H29" s="363">
        <v>357</v>
      </c>
      <c r="I29" s="363">
        <v>207</v>
      </c>
      <c r="J29" s="363">
        <v>138</v>
      </c>
      <c r="K29" s="363">
        <v>17</v>
      </c>
      <c r="L29" s="365">
        <v>5</v>
      </c>
      <c r="M29" s="369">
        <f t="shared" si="1"/>
        <v>19292</v>
      </c>
    </row>
    <row r="30" spans="1:13" ht="18.75" customHeight="1">
      <c r="A30" s="1059"/>
      <c r="B30" s="209" t="s">
        <v>168</v>
      </c>
      <c r="C30" s="364">
        <v>13242</v>
      </c>
      <c r="D30" s="363">
        <v>2644</v>
      </c>
      <c r="E30" s="363">
        <v>1268</v>
      </c>
      <c r="F30" s="363">
        <v>1211</v>
      </c>
      <c r="G30" s="363">
        <v>465</v>
      </c>
      <c r="H30" s="363">
        <v>386</v>
      </c>
      <c r="I30" s="363">
        <v>210</v>
      </c>
      <c r="J30" s="363">
        <v>141</v>
      </c>
      <c r="K30" s="363">
        <v>16</v>
      </c>
      <c r="L30" s="365">
        <v>5</v>
      </c>
      <c r="M30" s="369">
        <f t="shared" si="1"/>
        <v>19588</v>
      </c>
    </row>
    <row r="31" spans="1:13" ht="18.75" customHeight="1">
      <c r="A31" s="1059"/>
      <c r="B31" s="209" t="s">
        <v>27</v>
      </c>
      <c r="C31" s="364">
        <v>13426</v>
      </c>
      <c r="D31" s="363">
        <v>2713</v>
      </c>
      <c r="E31" s="363">
        <v>1346</v>
      </c>
      <c r="F31" s="363">
        <v>1242</v>
      </c>
      <c r="G31" s="363">
        <v>486</v>
      </c>
      <c r="H31" s="363">
        <v>390</v>
      </c>
      <c r="I31" s="363">
        <v>223</v>
      </c>
      <c r="J31" s="363">
        <v>141</v>
      </c>
      <c r="K31" s="363">
        <v>16</v>
      </c>
      <c r="L31" s="365">
        <v>5</v>
      </c>
      <c r="M31" s="369">
        <f t="shared" si="1"/>
        <v>19988</v>
      </c>
    </row>
    <row r="32" spans="1:13" ht="18.75" customHeight="1">
      <c r="A32" s="1059"/>
      <c r="B32" s="209" t="s">
        <v>29</v>
      </c>
      <c r="C32" s="364">
        <v>13550</v>
      </c>
      <c r="D32" s="363">
        <v>2765</v>
      </c>
      <c r="E32" s="363">
        <v>1349</v>
      </c>
      <c r="F32" s="363">
        <v>1302</v>
      </c>
      <c r="G32" s="363">
        <v>477</v>
      </c>
      <c r="H32" s="363">
        <v>395</v>
      </c>
      <c r="I32" s="363">
        <v>230</v>
      </c>
      <c r="J32" s="363">
        <v>148</v>
      </c>
      <c r="K32" s="363">
        <v>19</v>
      </c>
      <c r="L32" s="365">
        <v>5</v>
      </c>
      <c r="M32" s="369">
        <f t="shared" si="1"/>
        <v>20240</v>
      </c>
    </row>
    <row r="33" spans="1:13" ht="18.75" customHeight="1">
      <c r="A33" s="1059"/>
      <c r="B33" s="209" t="s">
        <v>30</v>
      </c>
      <c r="C33" s="364">
        <v>13514</v>
      </c>
      <c r="D33" s="363">
        <v>2858</v>
      </c>
      <c r="E33" s="363">
        <v>1340</v>
      </c>
      <c r="F33" s="363">
        <v>1314</v>
      </c>
      <c r="G33" s="363">
        <v>506</v>
      </c>
      <c r="H33" s="363">
        <v>400</v>
      </c>
      <c r="I33" s="363">
        <v>239</v>
      </c>
      <c r="J33" s="363">
        <v>148</v>
      </c>
      <c r="K33" s="363">
        <v>19</v>
      </c>
      <c r="L33" s="365">
        <v>6</v>
      </c>
      <c r="M33" s="369">
        <f t="shared" si="1"/>
        <v>20344</v>
      </c>
    </row>
    <row r="34" spans="1:13" ht="18.75" customHeight="1">
      <c r="A34" s="1059"/>
      <c r="B34" s="209" t="s">
        <v>31</v>
      </c>
      <c r="C34" s="364">
        <v>13572</v>
      </c>
      <c r="D34" s="363">
        <v>2894</v>
      </c>
      <c r="E34" s="363">
        <v>1315</v>
      </c>
      <c r="F34" s="363">
        <v>1335</v>
      </c>
      <c r="G34" s="363">
        <v>508</v>
      </c>
      <c r="H34" s="363">
        <v>408</v>
      </c>
      <c r="I34" s="363">
        <v>243</v>
      </c>
      <c r="J34" s="363">
        <v>147</v>
      </c>
      <c r="K34" s="363">
        <v>20</v>
      </c>
      <c r="L34" s="365">
        <v>5</v>
      </c>
      <c r="M34" s="369">
        <f t="shared" si="1"/>
        <v>20447</v>
      </c>
    </row>
    <row r="35" spans="1:13" ht="18.75" customHeight="1">
      <c r="A35" s="1059"/>
      <c r="B35" s="209" t="s">
        <v>32</v>
      </c>
      <c r="C35" s="364">
        <v>13758</v>
      </c>
      <c r="D35" s="363">
        <v>2865</v>
      </c>
      <c r="E35" s="363">
        <v>1360</v>
      </c>
      <c r="F35" s="363">
        <v>1336</v>
      </c>
      <c r="G35" s="363">
        <v>507</v>
      </c>
      <c r="H35" s="363">
        <v>409</v>
      </c>
      <c r="I35" s="363">
        <v>247</v>
      </c>
      <c r="J35" s="363">
        <v>141</v>
      </c>
      <c r="K35" s="363">
        <v>19</v>
      </c>
      <c r="L35" s="365">
        <v>5</v>
      </c>
      <c r="M35" s="369">
        <f t="shared" si="1"/>
        <v>20647</v>
      </c>
    </row>
    <row r="36" spans="1:13" ht="18.75" customHeight="1">
      <c r="A36" s="1059"/>
      <c r="B36" s="209" t="s">
        <v>43</v>
      </c>
      <c r="C36" s="364">
        <v>14040</v>
      </c>
      <c r="D36" s="363">
        <v>2866</v>
      </c>
      <c r="E36" s="363">
        <v>1373</v>
      </c>
      <c r="F36" s="363">
        <v>1321</v>
      </c>
      <c r="G36" s="363">
        <v>525</v>
      </c>
      <c r="H36" s="363">
        <v>409</v>
      </c>
      <c r="I36" s="363">
        <v>237</v>
      </c>
      <c r="J36" s="363">
        <v>145</v>
      </c>
      <c r="K36" s="363">
        <v>17</v>
      </c>
      <c r="L36" s="365">
        <v>5</v>
      </c>
      <c r="M36" s="369">
        <f t="shared" si="1"/>
        <v>20938</v>
      </c>
    </row>
    <row r="37" spans="1:13" ht="18.75" customHeight="1">
      <c r="A37" s="1059"/>
      <c r="B37" s="209" t="s">
        <v>49</v>
      </c>
      <c r="C37" s="364">
        <v>14076</v>
      </c>
      <c r="D37" s="363">
        <v>2936</v>
      </c>
      <c r="E37" s="363">
        <v>1384</v>
      </c>
      <c r="F37" s="363">
        <v>1321</v>
      </c>
      <c r="G37" s="363">
        <v>526</v>
      </c>
      <c r="H37" s="363">
        <v>415</v>
      </c>
      <c r="I37" s="363">
        <v>238</v>
      </c>
      <c r="J37" s="363">
        <v>150</v>
      </c>
      <c r="K37" s="363">
        <v>17</v>
      </c>
      <c r="L37" s="365">
        <v>5</v>
      </c>
      <c r="M37" s="369">
        <f t="shared" si="1"/>
        <v>21068</v>
      </c>
    </row>
    <row r="38" spans="1:13" ht="18.75" customHeight="1" thickBot="1">
      <c r="A38" s="1070"/>
      <c r="B38" s="260" t="s">
        <v>201</v>
      </c>
      <c r="C38" s="441">
        <v>14736</v>
      </c>
      <c r="D38" s="442">
        <v>3001</v>
      </c>
      <c r="E38" s="442">
        <v>1352</v>
      </c>
      <c r="F38" s="442">
        <v>1361</v>
      </c>
      <c r="G38" s="442">
        <v>507</v>
      </c>
      <c r="H38" s="442">
        <v>417</v>
      </c>
      <c r="I38" s="442">
        <v>240</v>
      </c>
      <c r="J38" s="442">
        <v>152</v>
      </c>
      <c r="K38" s="442">
        <v>18</v>
      </c>
      <c r="L38" s="443">
        <v>5</v>
      </c>
      <c r="M38" s="444">
        <f t="shared" si="1"/>
        <v>21789</v>
      </c>
    </row>
    <row r="39" spans="1:13" ht="18.75" customHeight="1">
      <c r="A39" s="1058">
        <v>2011</v>
      </c>
      <c r="B39" s="207" t="s">
        <v>165</v>
      </c>
      <c r="C39" s="366">
        <v>14644</v>
      </c>
      <c r="D39" s="367">
        <v>2921</v>
      </c>
      <c r="E39" s="367">
        <v>1312</v>
      </c>
      <c r="F39" s="367">
        <v>1322</v>
      </c>
      <c r="G39" s="367">
        <v>482</v>
      </c>
      <c r="H39" s="367">
        <v>392</v>
      </c>
      <c r="I39" s="367">
        <v>244</v>
      </c>
      <c r="J39" s="367">
        <v>147</v>
      </c>
      <c r="K39" s="367">
        <v>18</v>
      </c>
      <c r="L39" s="368">
        <v>4</v>
      </c>
      <c r="M39" s="457">
        <f t="shared" si="1"/>
        <v>21486</v>
      </c>
    </row>
    <row r="40" spans="1:13" ht="18.75" customHeight="1">
      <c r="A40" s="1059"/>
      <c r="B40" s="209" t="s">
        <v>166</v>
      </c>
      <c r="C40" s="364">
        <v>14744</v>
      </c>
      <c r="D40" s="363">
        <v>2892</v>
      </c>
      <c r="E40" s="363">
        <v>1299</v>
      </c>
      <c r="F40" s="363">
        <v>1315</v>
      </c>
      <c r="G40" s="363">
        <v>460</v>
      </c>
      <c r="H40" s="363">
        <v>403</v>
      </c>
      <c r="I40" s="363">
        <v>226</v>
      </c>
      <c r="J40" s="363">
        <v>152</v>
      </c>
      <c r="K40" s="363">
        <v>18</v>
      </c>
      <c r="L40" s="365">
        <v>4</v>
      </c>
      <c r="M40" s="369">
        <f t="shared" si="1"/>
        <v>21513</v>
      </c>
    </row>
    <row r="41" spans="1:13" ht="18.75" customHeight="1">
      <c r="A41" s="1059"/>
      <c r="B41" s="209" t="s">
        <v>167</v>
      </c>
      <c r="C41" s="364">
        <v>14736</v>
      </c>
      <c r="D41" s="363">
        <v>3014</v>
      </c>
      <c r="E41" s="363">
        <v>1299</v>
      </c>
      <c r="F41" s="363">
        <v>1378</v>
      </c>
      <c r="G41" s="363">
        <v>518</v>
      </c>
      <c r="H41" s="363">
        <v>405</v>
      </c>
      <c r="I41" s="363">
        <v>242</v>
      </c>
      <c r="J41" s="363">
        <v>159</v>
      </c>
      <c r="K41" s="363">
        <v>15</v>
      </c>
      <c r="L41" s="365">
        <v>7</v>
      </c>
      <c r="M41" s="369">
        <f t="shared" si="1"/>
        <v>21773</v>
      </c>
    </row>
    <row r="42" spans="1:13" ht="18.75" customHeight="1">
      <c r="A42" s="1059"/>
      <c r="B42" s="209" t="s">
        <v>168</v>
      </c>
      <c r="C42" s="364">
        <v>14847</v>
      </c>
      <c r="D42" s="363">
        <v>3102</v>
      </c>
      <c r="E42" s="363">
        <v>1396</v>
      </c>
      <c r="F42" s="363">
        <v>1438</v>
      </c>
      <c r="G42" s="363">
        <v>561</v>
      </c>
      <c r="H42" s="363">
        <v>429</v>
      </c>
      <c r="I42" s="363">
        <v>243</v>
      </c>
      <c r="J42" s="363">
        <v>167</v>
      </c>
      <c r="K42" s="363">
        <v>18</v>
      </c>
      <c r="L42" s="365">
        <v>5</v>
      </c>
      <c r="M42" s="369">
        <f t="shared" si="1"/>
        <v>22206</v>
      </c>
    </row>
    <row r="43" spans="1:13" ht="18.75" customHeight="1">
      <c r="A43" s="1059"/>
      <c r="B43" s="209" t="s">
        <v>27</v>
      </c>
      <c r="C43" s="364">
        <v>14858</v>
      </c>
      <c r="D43" s="363">
        <v>3143</v>
      </c>
      <c r="E43" s="363">
        <v>1435</v>
      </c>
      <c r="F43" s="363">
        <v>1530</v>
      </c>
      <c r="G43" s="363">
        <v>586</v>
      </c>
      <c r="H43" s="363">
        <v>445</v>
      </c>
      <c r="I43" s="363">
        <v>253</v>
      </c>
      <c r="J43" s="363">
        <v>165</v>
      </c>
      <c r="K43" s="363">
        <v>20</v>
      </c>
      <c r="L43" s="365">
        <v>5</v>
      </c>
      <c r="M43" s="369">
        <f t="shared" si="1"/>
        <v>22440</v>
      </c>
    </row>
    <row r="44" spans="1:13" ht="18.75" customHeight="1">
      <c r="A44" s="1059"/>
      <c r="B44" s="209" t="s">
        <v>29</v>
      </c>
      <c r="C44" s="364" t="s">
        <v>143</v>
      </c>
      <c r="D44" s="363" t="s">
        <v>143</v>
      </c>
      <c r="E44" s="363" t="s">
        <v>143</v>
      </c>
      <c r="F44" s="363" t="s">
        <v>143</v>
      </c>
      <c r="G44" s="363" t="s">
        <v>143</v>
      </c>
      <c r="H44" s="363" t="s">
        <v>143</v>
      </c>
      <c r="I44" s="363" t="s">
        <v>143</v>
      </c>
      <c r="J44" s="363" t="s">
        <v>143</v>
      </c>
      <c r="K44" s="363" t="s">
        <v>143</v>
      </c>
      <c r="L44" s="365" t="s">
        <v>143</v>
      </c>
      <c r="M44" s="369" t="s">
        <v>143</v>
      </c>
    </row>
    <row r="45" spans="1:13" ht="18.75" customHeight="1">
      <c r="A45" s="1059"/>
      <c r="B45" s="209" t="s">
        <v>30</v>
      </c>
      <c r="C45" s="364">
        <v>14884</v>
      </c>
      <c r="D45" s="363">
        <v>3227</v>
      </c>
      <c r="E45" s="363">
        <v>1515</v>
      </c>
      <c r="F45" s="363">
        <v>1549</v>
      </c>
      <c r="G45" s="363">
        <v>572</v>
      </c>
      <c r="H45" s="363">
        <v>475</v>
      </c>
      <c r="I45" s="363">
        <v>267</v>
      </c>
      <c r="J45" s="363">
        <v>171</v>
      </c>
      <c r="K45" s="363">
        <v>19</v>
      </c>
      <c r="L45" s="365">
        <v>8</v>
      </c>
      <c r="M45" s="369">
        <f t="shared" si="1"/>
        <v>22687</v>
      </c>
    </row>
    <row r="46" spans="1:13" ht="18.75" customHeight="1">
      <c r="A46" s="1059"/>
      <c r="B46" s="209" t="s">
        <v>31</v>
      </c>
      <c r="C46" s="364">
        <v>14983</v>
      </c>
      <c r="D46" s="363">
        <v>3198</v>
      </c>
      <c r="E46" s="363">
        <v>1482</v>
      </c>
      <c r="F46" s="363">
        <v>1563</v>
      </c>
      <c r="G46" s="363">
        <v>558</v>
      </c>
      <c r="H46" s="363">
        <v>470</v>
      </c>
      <c r="I46" s="363">
        <v>265</v>
      </c>
      <c r="J46" s="363">
        <v>167</v>
      </c>
      <c r="K46" s="363">
        <v>18</v>
      </c>
      <c r="L46" s="365">
        <v>6</v>
      </c>
      <c r="M46" s="369">
        <f t="shared" si="1"/>
        <v>22710</v>
      </c>
    </row>
    <row r="47" spans="1:13" ht="18.75" customHeight="1">
      <c r="A47" s="1059"/>
      <c r="B47" s="209" t="s">
        <v>32</v>
      </c>
      <c r="C47" s="364">
        <v>15181</v>
      </c>
      <c r="D47" s="363">
        <v>3201</v>
      </c>
      <c r="E47" s="363">
        <v>1511</v>
      </c>
      <c r="F47" s="363">
        <v>1599</v>
      </c>
      <c r="G47" s="363">
        <v>609</v>
      </c>
      <c r="H47" s="363">
        <v>464</v>
      </c>
      <c r="I47" s="363">
        <v>276</v>
      </c>
      <c r="J47" s="363">
        <v>171</v>
      </c>
      <c r="K47" s="363">
        <v>17</v>
      </c>
      <c r="L47" s="365">
        <v>7</v>
      </c>
      <c r="M47" s="369">
        <f t="shared" si="1"/>
        <v>23036</v>
      </c>
    </row>
    <row r="48" spans="1:13" ht="18.75" customHeight="1">
      <c r="A48" s="1059"/>
      <c r="B48" s="209" t="s">
        <v>43</v>
      </c>
      <c r="C48" s="364">
        <v>15256</v>
      </c>
      <c r="D48" s="363">
        <v>3243</v>
      </c>
      <c r="E48" s="363">
        <v>1487</v>
      </c>
      <c r="F48" s="363">
        <v>1645</v>
      </c>
      <c r="G48" s="363">
        <v>611</v>
      </c>
      <c r="H48" s="363">
        <v>472</v>
      </c>
      <c r="I48" s="363">
        <v>273</v>
      </c>
      <c r="J48" s="363">
        <v>169</v>
      </c>
      <c r="K48" s="363">
        <v>17</v>
      </c>
      <c r="L48" s="365">
        <v>8</v>
      </c>
      <c r="M48" s="369">
        <f t="shared" si="1"/>
        <v>23181</v>
      </c>
    </row>
    <row r="49" spans="1:13" ht="18.75" customHeight="1">
      <c r="A49" s="1059"/>
      <c r="B49" s="209" t="s">
        <v>49</v>
      </c>
      <c r="C49" s="364">
        <v>15348</v>
      </c>
      <c r="D49" s="363">
        <v>3264</v>
      </c>
      <c r="E49" s="363">
        <v>1481</v>
      </c>
      <c r="F49" s="363">
        <v>1605</v>
      </c>
      <c r="G49" s="363">
        <v>595</v>
      </c>
      <c r="H49" s="363">
        <v>475</v>
      </c>
      <c r="I49" s="363">
        <v>256</v>
      </c>
      <c r="J49" s="363">
        <v>172</v>
      </c>
      <c r="K49" s="363">
        <v>17</v>
      </c>
      <c r="L49" s="365">
        <v>7</v>
      </c>
      <c r="M49" s="369">
        <f aca="true" t="shared" si="2" ref="M49:M62">SUM(C49:L49)</f>
        <v>23220</v>
      </c>
    </row>
    <row r="50" spans="1:13" ht="18.75" customHeight="1" thickBot="1">
      <c r="A50" s="1070"/>
      <c r="B50" s="260" t="s">
        <v>201</v>
      </c>
      <c r="C50" s="441">
        <v>15488</v>
      </c>
      <c r="D50" s="442">
        <v>3316</v>
      </c>
      <c r="E50" s="442">
        <v>1540</v>
      </c>
      <c r="F50" s="442">
        <v>1598</v>
      </c>
      <c r="G50" s="442">
        <v>585</v>
      </c>
      <c r="H50" s="442">
        <v>488</v>
      </c>
      <c r="I50" s="442">
        <v>239</v>
      </c>
      <c r="J50" s="442">
        <v>174</v>
      </c>
      <c r="K50" s="442">
        <v>19</v>
      </c>
      <c r="L50" s="443">
        <v>6</v>
      </c>
      <c r="M50" s="444">
        <f t="shared" si="2"/>
        <v>23453</v>
      </c>
    </row>
    <row r="51" spans="1:13" ht="18.75" customHeight="1">
      <c r="A51" s="1058">
        <v>2012</v>
      </c>
      <c r="B51" s="207" t="s">
        <v>165</v>
      </c>
      <c r="C51" s="366">
        <v>15375</v>
      </c>
      <c r="D51" s="367">
        <v>3370</v>
      </c>
      <c r="E51" s="367">
        <v>1529</v>
      </c>
      <c r="F51" s="367">
        <v>1511</v>
      </c>
      <c r="G51" s="367">
        <v>559</v>
      </c>
      <c r="H51" s="367">
        <v>453</v>
      </c>
      <c r="I51" s="367">
        <v>245</v>
      </c>
      <c r="J51" s="367">
        <v>172</v>
      </c>
      <c r="K51" s="367">
        <v>18</v>
      </c>
      <c r="L51" s="368">
        <v>5</v>
      </c>
      <c r="M51" s="457">
        <f t="shared" si="2"/>
        <v>23237</v>
      </c>
    </row>
    <row r="52" spans="1:13" ht="18.75" customHeight="1">
      <c r="A52" s="1059"/>
      <c r="B52" s="209" t="s">
        <v>166</v>
      </c>
      <c r="C52" s="364">
        <v>15555</v>
      </c>
      <c r="D52" s="363">
        <v>3452</v>
      </c>
      <c r="E52" s="363">
        <v>1513</v>
      </c>
      <c r="F52" s="363">
        <v>1504</v>
      </c>
      <c r="G52" s="363">
        <v>562</v>
      </c>
      <c r="H52" s="363">
        <v>432</v>
      </c>
      <c r="I52" s="363">
        <v>241</v>
      </c>
      <c r="J52" s="363">
        <v>169</v>
      </c>
      <c r="K52" s="363">
        <v>17</v>
      </c>
      <c r="L52" s="365">
        <v>5</v>
      </c>
      <c r="M52" s="369">
        <f t="shared" si="2"/>
        <v>23450</v>
      </c>
    </row>
    <row r="53" spans="1:13" ht="18.75" customHeight="1">
      <c r="A53" s="1059"/>
      <c r="B53" s="209" t="s">
        <v>167</v>
      </c>
      <c r="C53" s="364">
        <v>15739</v>
      </c>
      <c r="D53" s="363">
        <v>3414</v>
      </c>
      <c r="E53" s="363">
        <v>1562</v>
      </c>
      <c r="F53" s="363">
        <v>1576</v>
      </c>
      <c r="G53" s="363">
        <v>549</v>
      </c>
      <c r="H53" s="363">
        <v>480</v>
      </c>
      <c r="I53" s="363">
        <v>254</v>
      </c>
      <c r="J53" s="363">
        <v>179</v>
      </c>
      <c r="K53" s="363">
        <v>18</v>
      </c>
      <c r="L53" s="365">
        <v>5</v>
      </c>
      <c r="M53" s="369">
        <f t="shared" si="2"/>
        <v>23776</v>
      </c>
    </row>
    <row r="54" spans="1:13" ht="18.75" customHeight="1">
      <c r="A54" s="1059"/>
      <c r="B54" s="209" t="s">
        <v>168</v>
      </c>
      <c r="C54" s="364">
        <v>15685</v>
      </c>
      <c r="D54" s="363">
        <v>3489</v>
      </c>
      <c r="E54" s="363">
        <v>1651</v>
      </c>
      <c r="F54" s="363">
        <v>1660</v>
      </c>
      <c r="G54" s="363">
        <v>641</v>
      </c>
      <c r="H54" s="363">
        <v>486</v>
      </c>
      <c r="I54" s="363">
        <v>280</v>
      </c>
      <c r="J54" s="363">
        <v>187</v>
      </c>
      <c r="K54" s="363">
        <v>18</v>
      </c>
      <c r="L54" s="365">
        <v>5</v>
      </c>
      <c r="M54" s="369">
        <f t="shared" si="2"/>
        <v>24102</v>
      </c>
    </row>
    <row r="55" spans="1:13" ht="18.75" customHeight="1">
      <c r="A55" s="1059"/>
      <c r="B55" s="209" t="s">
        <v>27</v>
      </c>
      <c r="C55" s="364">
        <v>15743</v>
      </c>
      <c r="D55" s="363">
        <v>3550</v>
      </c>
      <c r="E55" s="363">
        <v>1643</v>
      </c>
      <c r="F55" s="363">
        <v>1767</v>
      </c>
      <c r="G55" s="363">
        <v>642</v>
      </c>
      <c r="H55" s="363">
        <v>537</v>
      </c>
      <c r="I55" s="363">
        <v>315</v>
      </c>
      <c r="J55" s="363">
        <v>193</v>
      </c>
      <c r="K55" s="363">
        <v>19</v>
      </c>
      <c r="L55" s="365">
        <v>5</v>
      </c>
      <c r="M55" s="369">
        <f t="shared" si="2"/>
        <v>24414</v>
      </c>
    </row>
    <row r="56" spans="1:13" ht="18.75" customHeight="1">
      <c r="A56" s="1059"/>
      <c r="B56" s="209" t="s">
        <v>29</v>
      </c>
      <c r="C56" s="364">
        <v>15810</v>
      </c>
      <c r="D56" s="363">
        <v>3597</v>
      </c>
      <c r="E56" s="363">
        <v>1678</v>
      </c>
      <c r="F56" s="363">
        <v>1760</v>
      </c>
      <c r="G56" s="363">
        <v>657</v>
      </c>
      <c r="H56" s="363">
        <v>547</v>
      </c>
      <c r="I56" s="363">
        <v>303</v>
      </c>
      <c r="J56" s="363">
        <v>213</v>
      </c>
      <c r="K56" s="363">
        <v>18</v>
      </c>
      <c r="L56" s="365">
        <v>6</v>
      </c>
      <c r="M56" s="369">
        <f t="shared" si="2"/>
        <v>24589</v>
      </c>
    </row>
    <row r="57" spans="1:13" ht="18.75" customHeight="1">
      <c r="A57" s="1059"/>
      <c r="B57" s="209" t="s">
        <v>30</v>
      </c>
      <c r="C57" s="364">
        <v>15738</v>
      </c>
      <c r="D57" s="363">
        <v>3585</v>
      </c>
      <c r="E57" s="363">
        <v>1665</v>
      </c>
      <c r="F57" s="363">
        <v>1773</v>
      </c>
      <c r="G57" s="363">
        <v>662</v>
      </c>
      <c r="H57" s="363">
        <v>501</v>
      </c>
      <c r="I57" s="363">
        <v>308</v>
      </c>
      <c r="J57" s="363">
        <v>217</v>
      </c>
      <c r="K57" s="363">
        <v>17</v>
      </c>
      <c r="L57" s="365">
        <v>6</v>
      </c>
      <c r="M57" s="369">
        <f t="shared" si="2"/>
        <v>24472</v>
      </c>
    </row>
    <row r="58" spans="1:13" ht="18.75" customHeight="1">
      <c r="A58" s="1059"/>
      <c r="B58" s="209" t="s">
        <v>31</v>
      </c>
      <c r="C58" s="364">
        <v>15736</v>
      </c>
      <c r="D58" s="363">
        <v>3619</v>
      </c>
      <c r="E58" s="363">
        <v>1585</v>
      </c>
      <c r="F58" s="363">
        <v>1745</v>
      </c>
      <c r="G58" s="363">
        <v>627</v>
      </c>
      <c r="H58" s="363">
        <v>495</v>
      </c>
      <c r="I58" s="363">
        <v>293</v>
      </c>
      <c r="J58" s="363">
        <v>204</v>
      </c>
      <c r="K58" s="363">
        <v>17</v>
      </c>
      <c r="L58" s="365">
        <v>4</v>
      </c>
      <c r="M58" s="369">
        <f t="shared" si="2"/>
        <v>24325</v>
      </c>
    </row>
    <row r="59" spans="1:13" ht="18.75" customHeight="1">
      <c r="A59" s="1059"/>
      <c r="B59" s="209" t="s">
        <v>32</v>
      </c>
      <c r="C59" s="364">
        <v>16011</v>
      </c>
      <c r="D59" s="363">
        <v>3616</v>
      </c>
      <c r="E59" s="363">
        <v>1716</v>
      </c>
      <c r="F59" s="363">
        <v>1786</v>
      </c>
      <c r="G59" s="363">
        <v>628</v>
      </c>
      <c r="H59" s="363">
        <v>522</v>
      </c>
      <c r="I59" s="363">
        <v>293</v>
      </c>
      <c r="J59" s="363">
        <v>203</v>
      </c>
      <c r="K59" s="363">
        <v>18</v>
      </c>
      <c r="L59" s="365">
        <v>5</v>
      </c>
      <c r="M59" s="369">
        <f t="shared" si="2"/>
        <v>24798</v>
      </c>
    </row>
    <row r="60" spans="1:13" ht="18.75" customHeight="1">
      <c r="A60" s="1059"/>
      <c r="B60" s="209" t="s">
        <v>43</v>
      </c>
      <c r="C60" s="364">
        <v>16092</v>
      </c>
      <c r="D60" s="363">
        <v>3600</v>
      </c>
      <c r="E60" s="363">
        <v>1677</v>
      </c>
      <c r="F60" s="363">
        <v>1707</v>
      </c>
      <c r="G60" s="363">
        <v>636</v>
      </c>
      <c r="H60" s="363">
        <v>490</v>
      </c>
      <c r="I60" s="363">
        <v>286</v>
      </c>
      <c r="J60" s="363">
        <v>185</v>
      </c>
      <c r="K60" s="363">
        <v>17</v>
      </c>
      <c r="L60" s="365">
        <v>5</v>
      </c>
      <c r="M60" s="369">
        <f t="shared" si="2"/>
        <v>24695</v>
      </c>
    </row>
    <row r="61" spans="1:13" ht="18.75" customHeight="1">
      <c r="A61" s="1059"/>
      <c r="B61" s="209" t="s">
        <v>49</v>
      </c>
      <c r="C61" s="364">
        <v>16259</v>
      </c>
      <c r="D61" s="363">
        <v>3649</v>
      </c>
      <c r="E61" s="363">
        <v>1693</v>
      </c>
      <c r="F61" s="363">
        <v>1698</v>
      </c>
      <c r="G61" s="363">
        <v>633</v>
      </c>
      <c r="H61" s="363">
        <v>514</v>
      </c>
      <c r="I61" s="363">
        <v>284</v>
      </c>
      <c r="J61" s="363">
        <v>201</v>
      </c>
      <c r="K61" s="363">
        <v>18</v>
      </c>
      <c r="L61" s="365">
        <v>6</v>
      </c>
      <c r="M61" s="369">
        <f t="shared" si="2"/>
        <v>24955</v>
      </c>
    </row>
    <row r="62" spans="1:13" ht="18.75" customHeight="1" thickBot="1">
      <c r="A62" s="1070"/>
      <c r="B62" s="260" t="s">
        <v>201</v>
      </c>
      <c r="C62" s="441">
        <v>16283</v>
      </c>
      <c r="D62" s="442">
        <v>3720</v>
      </c>
      <c r="E62" s="442">
        <v>1637</v>
      </c>
      <c r="F62" s="442">
        <v>1704</v>
      </c>
      <c r="G62" s="442">
        <v>607</v>
      </c>
      <c r="H62" s="442">
        <v>503</v>
      </c>
      <c r="I62" s="442">
        <v>273</v>
      </c>
      <c r="J62" s="442">
        <v>194</v>
      </c>
      <c r="K62" s="442">
        <v>17</v>
      </c>
      <c r="L62" s="443">
        <v>6</v>
      </c>
      <c r="M62" s="444">
        <f t="shared" si="2"/>
        <v>24944</v>
      </c>
    </row>
    <row r="63" spans="1:13" ht="18.75" customHeight="1">
      <c r="A63" s="1058">
        <v>2013</v>
      </c>
      <c r="B63" s="207" t="s">
        <v>165</v>
      </c>
      <c r="C63" s="366">
        <v>16176</v>
      </c>
      <c r="D63" s="367">
        <v>3611</v>
      </c>
      <c r="E63" s="367">
        <v>1614</v>
      </c>
      <c r="F63" s="367">
        <v>1651</v>
      </c>
      <c r="G63" s="367">
        <v>554</v>
      </c>
      <c r="H63" s="367">
        <v>480</v>
      </c>
      <c r="I63" s="367">
        <v>270</v>
      </c>
      <c r="J63" s="367">
        <v>193</v>
      </c>
      <c r="K63" s="367">
        <v>17</v>
      </c>
      <c r="L63" s="368">
        <v>5</v>
      </c>
      <c r="M63" s="457">
        <f aca="true" t="shared" si="3" ref="M63:M74">SUM(C63:L63)</f>
        <v>24571</v>
      </c>
    </row>
    <row r="64" spans="1:13" ht="18.75" customHeight="1">
      <c r="A64" s="1059"/>
      <c r="B64" s="209" t="s">
        <v>166</v>
      </c>
      <c r="C64" s="364">
        <v>16327</v>
      </c>
      <c r="D64" s="363">
        <v>3601</v>
      </c>
      <c r="E64" s="363">
        <v>1598</v>
      </c>
      <c r="F64" s="363">
        <v>1651</v>
      </c>
      <c r="G64" s="363">
        <v>578</v>
      </c>
      <c r="H64" s="363">
        <v>468</v>
      </c>
      <c r="I64" s="363">
        <v>265</v>
      </c>
      <c r="J64" s="363">
        <v>193</v>
      </c>
      <c r="K64" s="363">
        <v>18</v>
      </c>
      <c r="L64" s="365">
        <v>4</v>
      </c>
      <c r="M64" s="369">
        <f t="shared" si="3"/>
        <v>24703</v>
      </c>
    </row>
    <row r="65" spans="1:13" ht="18.75" customHeight="1">
      <c r="A65" s="1059"/>
      <c r="B65" s="209" t="s">
        <v>167</v>
      </c>
      <c r="C65" s="364">
        <v>16440</v>
      </c>
      <c r="D65" s="363">
        <v>3667</v>
      </c>
      <c r="E65" s="363">
        <v>1652</v>
      </c>
      <c r="F65" s="363">
        <v>1717</v>
      </c>
      <c r="G65" s="363">
        <v>608</v>
      </c>
      <c r="H65" s="363">
        <v>516</v>
      </c>
      <c r="I65" s="363">
        <v>273</v>
      </c>
      <c r="J65" s="363">
        <v>203</v>
      </c>
      <c r="K65" s="363">
        <v>20</v>
      </c>
      <c r="L65" s="365">
        <v>4</v>
      </c>
      <c r="M65" s="369">
        <f t="shared" si="3"/>
        <v>25100</v>
      </c>
    </row>
    <row r="66" spans="1:13" ht="18.75" customHeight="1">
      <c r="A66" s="1059"/>
      <c r="B66" s="209" t="s">
        <v>168</v>
      </c>
      <c r="C66" s="364">
        <v>16627</v>
      </c>
      <c r="D66" s="363">
        <v>3768</v>
      </c>
      <c r="E66" s="363">
        <v>1709</v>
      </c>
      <c r="F66" s="363">
        <v>1760</v>
      </c>
      <c r="G66" s="363">
        <v>642</v>
      </c>
      <c r="H66" s="363">
        <v>541</v>
      </c>
      <c r="I66" s="363">
        <v>294</v>
      </c>
      <c r="J66" s="363">
        <v>204</v>
      </c>
      <c r="K66" s="363">
        <v>19</v>
      </c>
      <c r="L66" s="365">
        <v>5</v>
      </c>
      <c r="M66" s="369">
        <f t="shared" si="3"/>
        <v>25569</v>
      </c>
    </row>
    <row r="67" spans="1:13" ht="18.75" customHeight="1">
      <c r="A67" s="1059"/>
      <c r="B67" s="209" t="s">
        <v>27</v>
      </c>
      <c r="C67" s="364">
        <v>17174</v>
      </c>
      <c r="D67" s="363">
        <v>3822</v>
      </c>
      <c r="E67" s="363">
        <v>1690</v>
      </c>
      <c r="F67" s="363">
        <v>1822</v>
      </c>
      <c r="G67" s="363">
        <v>652</v>
      </c>
      <c r="H67" s="363">
        <v>555</v>
      </c>
      <c r="I67" s="363">
        <v>303</v>
      </c>
      <c r="J67" s="363">
        <v>205</v>
      </c>
      <c r="K67" s="363">
        <v>20</v>
      </c>
      <c r="L67" s="365">
        <v>5</v>
      </c>
      <c r="M67" s="369">
        <f t="shared" si="3"/>
        <v>26248</v>
      </c>
    </row>
    <row r="68" spans="1:13" ht="18.75" customHeight="1">
      <c r="A68" s="1059"/>
      <c r="B68" s="209" t="s">
        <v>29</v>
      </c>
      <c r="C68" s="364">
        <v>17182</v>
      </c>
      <c r="D68" s="363">
        <v>3872</v>
      </c>
      <c r="E68" s="363">
        <v>1700</v>
      </c>
      <c r="F68" s="363">
        <v>1829</v>
      </c>
      <c r="G68" s="363">
        <v>702</v>
      </c>
      <c r="H68" s="363">
        <v>550</v>
      </c>
      <c r="I68" s="363">
        <v>298</v>
      </c>
      <c r="J68" s="363">
        <v>226</v>
      </c>
      <c r="K68" s="363">
        <v>23</v>
      </c>
      <c r="L68" s="365">
        <v>5</v>
      </c>
      <c r="M68" s="369">
        <f t="shared" si="3"/>
        <v>26387</v>
      </c>
    </row>
    <row r="69" spans="1:13" ht="18.75" customHeight="1">
      <c r="A69" s="1059"/>
      <c r="B69" s="209" t="s">
        <v>30</v>
      </c>
      <c r="C69" s="364">
        <v>16642</v>
      </c>
      <c r="D69" s="363">
        <v>3796</v>
      </c>
      <c r="E69" s="363">
        <v>1705</v>
      </c>
      <c r="F69" s="363">
        <v>1858</v>
      </c>
      <c r="G69" s="363">
        <v>698</v>
      </c>
      <c r="H69" s="363">
        <v>527</v>
      </c>
      <c r="I69" s="363">
        <v>315</v>
      </c>
      <c r="J69" s="363">
        <v>221</v>
      </c>
      <c r="K69" s="363">
        <v>25</v>
      </c>
      <c r="L69" s="365">
        <v>6</v>
      </c>
      <c r="M69" s="369">
        <f t="shared" si="3"/>
        <v>25793</v>
      </c>
    </row>
    <row r="70" spans="1:13" ht="18.75" customHeight="1">
      <c r="A70" s="1059"/>
      <c r="B70" s="209" t="s">
        <v>31</v>
      </c>
      <c r="C70" s="364">
        <v>16824</v>
      </c>
      <c r="D70" s="363">
        <v>3888</v>
      </c>
      <c r="E70" s="363">
        <v>1751</v>
      </c>
      <c r="F70" s="363">
        <v>1864</v>
      </c>
      <c r="G70" s="363">
        <v>692</v>
      </c>
      <c r="H70" s="363">
        <v>527</v>
      </c>
      <c r="I70" s="363">
        <v>315</v>
      </c>
      <c r="J70" s="363">
        <v>208</v>
      </c>
      <c r="K70" s="363">
        <v>25</v>
      </c>
      <c r="L70" s="365">
        <v>5</v>
      </c>
      <c r="M70" s="369">
        <f t="shared" si="3"/>
        <v>26099</v>
      </c>
    </row>
    <row r="71" spans="1:13" ht="18.75" customHeight="1">
      <c r="A71" s="1059"/>
      <c r="B71" s="209" t="s">
        <v>32</v>
      </c>
      <c r="C71" s="364">
        <v>17112</v>
      </c>
      <c r="D71" s="363">
        <v>3872</v>
      </c>
      <c r="E71" s="363">
        <v>1790</v>
      </c>
      <c r="F71" s="363">
        <v>1961</v>
      </c>
      <c r="G71" s="363">
        <v>698</v>
      </c>
      <c r="H71" s="363">
        <v>551</v>
      </c>
      <c r="I71" s="363">
        <v>307</v>
      </c>
      <c r="J71" s="363">
        <v>210</v>
      </c>
      <c r="K71" s="363">
        <v>23</v>
      </c>
      <c r="L71" s="365">
        <v>6</v>
      </c>
      <c r="M71" s="369">
        <f t="shared" si="3"/>
        <v>26530</v>
      </c>
    </row>
    <row r="72" spans="1:13" ht="18.75" customHeight="1">
      <c r="A72" s="1059"/>
      <c r="B72" s="209" t="s">
        <v>43</v>
      </c>
      <c r="C72" s="364">
        <v>17207</v>
      </c>
      <c r="D72" s="363">
        <v>3873</v>
      </c>
      <c r="E72" s="363">
        <v>1755</v>
      </c>
      <c r="F72" s="363">
        <v>1925</v>
      </c>
      <c r="G72" s="363">
        <v>658</v>
      </c>
      <c r="H72" s="363">
        <v>540</v>
      </c>
      <c r="I72" s="363">
        <v>298</v>
      </c>
      <c r="J72" s="363">
        <v>197</v>
      </c>
      <c r="K72" s="363">
        <v>23</v>
      </c>
      <c r="L72" s="365">
        <v>6</v>
      </c>
      <c r="M72" s="369">
        <f t="shared" si="3"/>
        <v>26482</v>
      </c>
    </row>
    <row r="73" spans="1:13" ht="18.75" customHeight="1">
      <c r="A73" s="1059"/>
      <c r="B73" s="209" t="s">
        <v>49</v>
      </c>
      <c r="C73" s="364">
        <v>17408</v>
      </c>
      <c r="D73" s="363">
        <v>3919</v>
      </c>
      <c r="E73" s="363">
        <v>1769</v>
      </c>
      <c r="F73" s="363">
        <v>1986</v>
      </c>
      <c r="G73" s="363">
        <v>679</v>
      </c>
      <c r="H73" s="363">
        <v>573</v>
      </c>
      <c r="I73" s="363">
        <v>273</v>
      </c>
      <c r="J73" s="363">
        <v>205</v>
      </c>
      <c r="K73" s="363">
        <v>23</v>
      </c>
      <c r="L73" s="365">
        <v>6</v>
      </c>
      <c r="M73" s="369">
        <f t="shared" si="3"/>
        <v>26841</v>
      </c>
    </row>
    <row r="74" spans="1:13" ht="18.75" customHeight="1" thickBot="1">
      <c r="A74" s="1070"/>
      <c r="B74" s="260" t="s">
        <v>201</v>
      </c>
      <c r="C74" s="441">
        <v>17532</v>
      </c>
      <c r="D74" s="442">
        <v>3885</v>
      </c>
      <c r="E74" s="442">
        <v>1767</v>
      </c>
      <c r="F74" s="442">
        <v>1906</v>
      </c>
      <c r="G74" s="442">
        <v>662</v>
      </c>
      <c r="H74" s="442">
        <v>544</v>
      </c>
      <c r="I74" s="442">
        <v>270</v>
      </c>
      <c r="J74" s="442">
        <v>202</v>
      </c>
      <c r="K74" s="442">
        <v>22</v>
      </c>
      <c r="L74" s="443">
        <v>6</v>
      </c>
      <c r="M74" s="444">
        <f t="shared" si="3"/>
        <v>26796</v>
      </c>
    </row>
    <row r="75" spans="1:13" ht="18.75" customHeight="1">
      <c r="A75" s="1058">
        <v>2014</v>
      </c>
      <c r="B75" s="207" t="s">
        <v>165</v>
      </c>
      <c r="C75" s="366">
        <v>17318</v>
      </c>
      <c r="D75" s="367">
        <v>3871</v>
      </c>
      <c r="E75" s="367">
        <v>1718</v>
      </c>
      <c r="F75" s="367">
        <v>1808</v>
      </c>
      <c r="G75" s="367">
        <v>634</v>
      </c>
      <c r="H75" s="367">
        <v>525</v>
      </c>
      <c r="I75" s="367">
        <v>263</v>
      </c>
      <c r="J75" s="367">
        <v>192</v>
      </c>
      <c r="K75" s="367">
        <v>20</v>
      </c>
      <c r="L75" s="368">
        <v>6</v>
      </c>
      <c r="M75" s="457">
        <f aca="true" t="shared" si="4" ref="M75:M134">SUM(C75:L75)</f>
        <v>26355</v>
      </c>
    </row>
    <row r="76" spans="1:13" ht="18.75" customHeight="1">
      <c r="A76" s="1059"/>
      <c r="B76" s="209" t="s">
        <v>166</v>
      </c>
      <c r="C76" s="364">
        <v>17312</v>
      </c>
      <c r="D76" s="363">
        <v>3876</v>
      </c>
      <c r="E76" s="363">
        <v>1765</v>
      </c>
      <c r="F76" s="363">
        <v>1819</v>
      </c>
      <c r="G76" s="363">
        <v>646</v>
      </c>
      <c r="H76" s="363">
        <v>505</v>
      </c>
      <c r="I76" s="363">
        <v>297</v>
      </c>
      <c r="J76" s="363">
        <v>191</v>
      </c>
      <c r="K76" s="363">
        <v>20</v>
      </c>
      <c r="L76" s="365">
        <v>6</v>
      </c>
      <c r="M76" s="369">
        <f t="shared" si="4"/>
        <v>26437</v>
      </c>
    </row>
    <row r="77" spans="1:13" ht="18.75" customHeight="1">
      <c r="A77" s="1059"/>
      <c r="B77" s="209" t="s">
        <v>167</v>
      </c>
      <c r="C77" s="364">
        <v>17506</v>
      </c>
      <c r="D77" s="363">
        <v>3888</v>
      </c>
      <c r="E77" s="363">
        <v>1776</v>
      </c>
      <c r="F77" s="363">
        <v>1915</v>
      </c>
      <c r="G77" s="363">
        <v>689</v>
      </c>
      <c r="H77" s="363">
        <v>519</v>
      </c>
      <c r="I77" s="363">
        <v>297</v>
      </c>
      <c r="J77" s="363">
        <v>195</v>
      </c>
      <c r="K77" s="363">
        <v>21</v>
      </c>
      <c r="L77" s="365">
        <v>6</v>
      </c>
      <c r="M77" s="369">
        <f t="shared" si="4"/>
        <v>26812</v>
      </c>
    </row>
    <row r="78" spans="1:13" ht="18.75" customHeight="1">
      <c r="A78" s="1059"/>
      <c r="B78" s="209" t="s">
        <v>168</v>
      </c>
      <c r="C78" s="364">
        <v>17678</v>
      </c>
      <c r="D78" s="363">
        <v>3899</v>
      </c>
      <c r="E78" s="363">
        <v>1814</v>
      </c>
      <c r="F78" s="363">
        <v>1950</v>
      </c>
      <c r="G78" s="363">
        <v>672</v>
      </c>
      <c r="H78" s="363">
        <v>563</v>
      </c>
      <c r="I78" s="363">
        <v>312</v>
      </c>
      <c r="J78" s="363">
        <v>200</v>
      </c>
      <c r="K78" s="363">
        <v>21</v>
      </c>
      <c r="L78" s="365">
        <v>6</v>
      </c>
      <c r="M78" s="369">
        <f t="shared" si="4"/>
        <v>27115</v>
      </c>
    </row>
    <row r="79" spans="1:13" ht="18.75" customHeight="1">
      <c r="A79" s="1059"/>
      <c r="B79" s="209" t="s">
        <v>27</v>
      </c>
      <c r="C79" s="364">
        <v>17771</v>
      </c>
      <c r="D79" s="363">
        <v>3987</v>
      </c>
      <c r="E79" s="363">
        <v>1835</v>
      </c>
      <c r="F79" s="363">
        <v>1989</v>
      </c>
      <c r="G79" s="363">
        <v>711</v>
      </c>
      <c r="H79" s="363">
        <v>561</v>
      </c>
      <c r="I79" s="363">
        <v>308</v>
      </c>
      <c r="J79" s="363">
        <v>204</v>
      </c>
      <c r="K79" s="363">
        <v>22</v>
      </c>
      <c r="L79" s="365">
        <v>7</v>
      </c>
      <c r="M79" s="369">
        <f t="shared" si="4"/>
        <v>27395</v>
      </c>
    </row>
    <row r="80" spans="1:13" ht="18.75" customHeight="1">
      <c r="A80" s="1059"/>
      <c r="B80" s="209" t="s">
        <v>29</v>
      </c>
      <c r="C80" s="364">
        <v>17784</v>
      </c>
      <c r="D80" s="363">
        <v>4051</v>
      </c>
      <c r="E80" s="363">
        <v>1817</v>
      </c>
      <c r="F80" s="363">
        <v>2010</v>
      </c>
      <c r="G80" s="363">
        <v>750</v>
      </c>
      <c r="H80" s="363">
        <v>564</v>
      </c>
      <c r="I80" s="363">
        <v>316</v>
      </c>
      <c r="J80" s="363">
        <v>216</v>
      </c>
      <c r="K80" s="363">
        <v>26</v>
      </c>
      <c r="L80" s="365">
        <v>8</v>
      </c>
      <c r="M80" s="369">
        <f t="shared" si="4"/>
        <v>27542</v>
      </c>
    </row>
    <row r="81" spans="1:13" ht="18.75" customHeight="1">
      <c r="A81" s="1059"/>
      <c r="B81" s="209" t="s">
        <v>30</v>
      </c>
      <c r="C81" s="364">
        <v>17567</v>
      </c>
      <c r="D81" s="363">
        <v>4059</v>
      </c>
      <c r="E81" s="363">
        <v>1799</v>
      </c>
      <c r="F81" s="363">
        <v>1982</v>
      </c>
      <c r="G81" s="363">
        <v>720</v>
      </c>
      <c r="H81" s="363">
        <v>529</v>
      </c>
      <c r="I81" s="363">
        <v>307</v>
      </c>
      <c r="J81" s="363">
        <v>213</v>
      </c>
      <c r="K81" s="363">
        <v>24</v>
      </c>
      <c r="L81" s="365">
        <v>8</v>
      </c>
      <c r="M81" s="369">
        <f t="shared" si="4"/>
        <v>27208</v>
      </c>
    </row>
    <row r="82" spans="1:13" ht="18.75" customHeight="1">
      <c r="A82" s="1059"/>
      <c r="B82" s="209" t="s">
        <v>31</v>
      </c>
      <c r="C82" s="364">
        <v>17574</v>
      </c>
      <c r="D82" s="363">
        <v>4105</v>
      </c>
      <c r="E82" s="363">
        <v>1893</v>
      </c>
      <c r="F82" s="363">
        <v>2054</v>
      </c>
      <c r="G82" s="363">
        <v>719</v>
      </c>
      <c r="H82" s="363">
        <v>553</v>
      </c>
      <c r="I82" s="363">
        <v>310</v>
      </c>
      <c r="J82" s="363">
        <v>218</v>
      </c>
      <c r="K82" s="363">
        <v>22</v>
      </c>
      <c r="L82" s="365">
        <v>8</v>
      </c>
      <c r="M82" s="369">
        <f t="shared" si="4"/>
        <v>27456</v>
      </c>
    </row>
    <row r="83" spans="1:13" ht="18.75" customHeight="1">
      <c r="A83" s="1059"/>
      <c r="B83" s="209" t="s">
        <v>32</v>
      </c>
      <c r="C83" s="364">
        <v>17979</v>
      </c>
      <c r="D83" s="363">
        <v>4124</v>
      </c>
      <c r="E83" s="363">
        <v>1904</v>
      </c>
      <c r="F83" s="363">
        <v>2118</v>
      </c>
      <c r="G83" s="363">
        <v>741</v>
      </c>
      <c r="H83" s="363">
        <v>576</v>
      </c>
      <c r="I83" s="363">
        <v>310</v>
      </c>
      <c r="J83" s="363">
        <v>208</v>
      </c>
      <c r="K83" s="363">
        <v>19</v>
      </c>
      <c r="L83" s="365">
        <v>9</v>
      </c>
      <c r="M83" s="369">
        <f t="shared" si="4"/>
        <v>27988</v>
      </c>
    </row>
    <row r="84" spans="1:13" ht="18.75" customHeight="1">
      <c r="A84" s="1059"/>
      <c r="B84" s="209" t="s">
        <v>43</v>
      </c>
      <c r="C84" s="364">
        <v>18087</v>
      </c>
      <c r="D84" s="363">
        <v>4119</v>
      </c>
      <c r="E84" s="363">
        <v>1893</v>
      </c>
      <c r="F84" s="363">
        <v>2104</v>
      </c>
      <c r="G84" s="363">
        <v>719</v>
      </c>
      <c r="H84" s="363">
        <v>591</v>
      </c>
      <c r="I84" s="363">
        <v>300</v>
      </c>
      <c r="J84" s="363">
        <v>199</v>
      </c>
      <c r="K84" s="363">
        <v>21</v>
      </c>
      <c r="L84" s="365">
        <v>8</v>
      </c>
      <c r="M84" s="369">
        <f t="shared" si="4"/>
        <v>28041</v>
      </c>
    </row>
    <row r="85" spans="1:13" ht="18.75" customHeight="1">
      <c r="A85" s="1059"/>
      <c r="B85" s="209" t="s">
        <v>49</v>
      </c>
      <c r="C85" s="364">
        <v>18274</v>
      </c>
      <c r="D85" s="363">
        <v>4086</v>
      </c>
      <c r="E85" s="363">
        <v>1877</v>
      </c>
      <c r="F85" s="363">
        <v>2106</v>
      </c>
      <c r="G85" s="363">
        <v>724</v>
      </c>
      <c r="H85" s="363">
        <v>592</v>
      </c>
      <c r="I85" s="363">
        <v>307</v>
      </c>
      <c r="J85" s="363">
        <v>202</v>
      </c>
      <c r="K85" s="363">
        <v>22</v>
      </c>
      <c r="L85" s="365">
        <v>7</v>
      </c>
      <c r="M85" s="369">
        <f t="shared" si="4"/>
        <v>28197</v>
      </c>
    </row>
    <row r="86" spans="1:13" ht="18.75" customHeight="1" thickBot="1">
      <c r="A86" s="1070"/>
      <c r="B86" s="260" t="s">
        <v>201</v>
      </c>
      <c r="C86" s="441">
        <v>18341</v>
      </c>
      <c r="D86" s="442">
        <v>4119</v>
      </c>
      <c r="E86" s="442">
        <v>1897</v>
      </c>
      <c r="F86" s="442">
        <v>2071</v>
      </c>
      <c r="G86" s="442">
        <v>715</v>
      </c>
      <c r="H86" s="442">
        <v>558</v>
      </c>
      <c r="I86" s="442">
        <v>313</v>
      </c>
      <c r="J86" s="442">
        <v>196</v>
      </c>
      <c r="K86" s="442">
        <v>19</v>
      </c>
      <c r="L86" s="443">
        <v>8</v>
      </c>
      <c r="M86" s="444">
        <f t="shared" si="4"/>
        <v>28237</v>
      </c>
    </row>
    <row r="87" spans="1:13" ht="18.75" customHeight="1">
      <c r="A87" s="1058">
        <v>2015</v>
      </c>
      <c r="B87" s="207" t="s">
        <v>165</v>
      </c>
      <c r="C87" s="366">
        <v>18278</v>
      </c>
      <c r="D87" s="367">
        <v>4061</v>
      </c>
      <c r="E87" s="367">
        <v>1860</v>
      </c>
      <c r="F87" s="367">
        <v>1903</v>
      </c>
      <c r="G87" s="367">
        <v>674</v>
      </c>
      <c r="H87" s="367">
        <v>510</v>
      </c>
      <c r="I87" s="367">
        <v>290</v>
      </c>
      <c r="J87" s="367">
        <v>196</v>
      </c>
      <c r="K87" s="367">
        <v>21</v>
      </c>
      <c r="L87" s="368">
        <v>8</v>
      </c>
      <c r="M87" s="457">
        <f t="shared" si="4"/>
        <v>27801</v>
      </c>
    </row>
    <row r="88" spans="1:13" ht="18.75" customHeight="1">
      <c r="A88" s="1059"/>
      <c r="B88" s="209" t="s">
        <v>166</v>
      </c>
      <c r="C88" s="364">
        <v>18294</v>
      </c>
      <c r="D88" s="363">
        <v>4099</v>
      </c>
      <c r="E88" s="363">
        <v>1837</v>
      </c>
      <c r="F88" s="363">
        <v>1928</v>
      </c>
      <c r="G88" s="363">
        <v>640</v>
      </c>
      <c r="H88" s="363">
        <v>522</v>
      </c>
      <c r="I88" s="363">
        <v>292</v>
      </c>
      <c r="J88" s="363">
        <v>192</v>
      </c>
      <c r="K88" s="363">
        <v>20</v>
      </c>
      <c r="L88" s="365">
        <v>7</v>
      </c>
      <c r="M88" s="369">
        <f t="shared" si="4"/>
        <v>27831</v>
      </c>
    </row>
    <row r="89" spans="1:13" ht="18.75" customHeight="1">
      <c r="A89" s="1059"/>
      <c r="B89" s="209" t="s">
        <v>167</v>
      </c>
      <c r="C89" s="364">
        <v>18386</v>
      </c>
      <c r="D89" s="363">
        <v>4108</v>
      </c>
      <c r="E89" s="363">
        <v>1838</v>
      </c>
      <c r="F89" s="363">
        <v>2013</v>
      </c>
      <c r="G89" s="363">
        <v>705</v>
      </c>
      <c r="H89" s="363">
        <v>577</v>
      </c>
      <c r="I89" s="363">
        <v>304</v>
      </c>
      <c r="J89" s="363">
        <v>196</v>
      </c>
      <c r="K89" s="363">
        <v>20</v>
      </c>
      <c r="L89" s="365">
        <v>8</v>
      </c>
      <c r="M89" s="369">
        <f t="shared" si="4"/>
        <v>28155</v>
      </c>
    </row>
    <row r="90" spans="1:13" ht="18.75" customHeight="1">
      <c r="A90" s="1059"/>
      <c r="B90" s="209" t="s">
        <v>168</v>
      </c>
      <c r="C90" s="364">
        <v>18479</v>
      </c>
      <c r="D90" s="363">
        <v>4105</v>
      </c>
      <c r="E90" s="363">
        <v>1926</v>
      </c>
      <c r="F90" s="363">
        <v>2026</v>
      </c>
      <c r="G90" s="363">
        <v>759</v>
      </c>
      <c r="H90" s="363">
        <v>578</v>
      </c>
      <c r="I90" s="363">
        <v>318</v>
      </c>
      <c r="J90" s="363">
        <v>199</v>
      </c>
      <c r="K90" s="363">
        <v>21</v>
      </c>
      <c r="L90" s="365">
        <v>10</v>
      </c>
      <c r="M90" s="369">
        <f t="shared" si="4"/>
        <v>28421</v>
      </c>
    </row>
    <row r="91" spans="1:13" ht="18.75" customHeight="1">
      <c r="A91" s="1059"/>
      <c r="B91" s="209" t="s">
        <v>27</v>
      </c>
      <c r="C91" s="364">
        <v>18589</v>
      </c>
      <c r="D91" s="363">
        <v>4181</v>
      </c>
      <c r="E91" s="363">
        <v>1926</v>
      </c>
      <c r="F91" s="363">
        <v>2107</v>
      </c>
      <c r="G91" s="363">
        <v>770</v>
      </c>
      <c r="H91" s="363">
        <v>602</v>
      </c>
      <c r="I91" s="363">
        <v>321</v>
      </c>
      <c r="J91" s="363">
        <v>196</v>
      </c>
      <c r="K91" s="363">
        <v>22</v>
      </c>
      <c r="L91" s="365">
        <v>10</v>
      </c>
      <c r="M91" s="369">
        <f t="shared" si="4"/>
        <v>28724</v>
      </c>
    </row>
    <row r="92" spans="1:13" ht="18.75" customHeight="1">
      <c r="A92" s="1059"/>
      <c r="B92" s="209" t="s">
        <v>29</v>
      </c>
      <c r="C92" s="364">
        <v>18647</v>
      </c>
      <c r="D92" s="363">
        <v>4204</v>
      </c>
      <c r="E92" s="363">
        <v>1917</v>
      </c>
      <c r="F92" s="363">
        <v>2113</v>
      </c>
      <c r="G92" s="363">
        <v>783</v>
      </c>
      <c r="H92" s="363">
        <v>603</v>
      </c>
      <c r="I92" s="363">
        <v>319</v>
      </c>
      <c r="J92" s="363">
        <v>205</v>
      </c>
      <c r="K92" s="363">
        <v>23</v>
      </c>
      <c r="L92" s="365">
        <v>11</v>
      </c>
      <c r="M92" s="369">
        <f t="shared" si="4"/>
        <v>28825</v>
      </c>
    </row>
    <row r="93" spans="1:13" ht="18.75" customHeight="1">
      <c r="A93" s="1059"/>
      <c r="B93" s="209" t="s">
        <v>30</v>
      </c>
      <c r="C93" s="364">
        <v>18288</v>
      </c>
      <c r="D93" s="363">
        <v>4138</v>
      </c>
      <c r="E93" s="363">
        <v>1934</v>
      </c>
      <c r="F93" s="363">
        <v>2082</v>
      </c>
      <c r="G93" s="363">
        <v>755</v>
      </c>
      <c r="H93" s="363">
        <v>581</v>
      </c>
      <c r="I93" s="363">
        <v>311</v>
      </c>
      <c r="J93" s="363">
        <v>203</v>
      </c>
      <c r="K93" s="363">
        <v>24</v>
      </c>
      <c r="L93" s="365">
        <v>10</v>
      </c>
      <c r="M93" s="369">
        <f t="shared" si="4"/>
        <v>28326</v>
      </c>
    </row>
    <row r="94" spans="1:13" ht="18.75" customHeight="1">
      <c r="A94" s="1059"/>
      <c r="B94" s="209" t="s">
        <v>31</v>
      </c>
      <c r="C94" s="364">
        <v>18310</v>
      </c>
      <c r="D94" s="363">
        <v>4285</v>
      </c>
      <c r="E94" s="363">
        <v>2021</v>
      </c>
      <c r="F94" s="363">
        <v>2140</v>
      </c>
      <c r="G94" s="363">
        <v>757</v>
      </c>
      <c r="H94" s="363">
        <v>606</v>
      </c>
      <c r="I94" s="363">
        <v>312</v>
      </c>
      <c r="J94" s="363">
        <v>215</v>
      </c>
      <c r="K94" s="363">
        <v>24</v>
      </c>
      <c r="L94" s="365">
        <v>11</v>
      </c>
      <c r="M94" s="369">
        <f t="shared" si="4"/>
        <v>28681</v>
      </c>
    </row>
    <row r="95" spans="1:13" ht="18.75" customHeight="1">
      <c r="A95" s="1059"/>
      <c r="B95" s="209" t="s">
        <v>32</v>
      </c>
      <c r="C95" s="364">
        <v>18711</v>
      </c>
      <c r="D95" s="363">
        <v>4325</v>
      </c>
      <c r="E95" s="363">
        <v>1873</v>
      </c>
      <c r="F95" s="363">
        <v>2107</v>
      </c>
      <c r="G95" s="363">
        <v>769</v>
      </c>
      <c r="H95" s="363">
        <v>556</v>
      </c>
      <c r="I95" s="363">
        <v>308</v>
      </c>
      <c r="J95" s="363">
        <v>207</v>
      </c>
      <c r="K95" s="363">
        <v>20</v>
      </c>
      <c r="L95" s="365">
        <v>11</v>
      </c>
      <c r="M95" s="369">
        <f t="shared" si="4"/>
        <v>28887</v>
      </c>
    </row>
    <row r="96" spans="1:13" ht="18.75" customHeight="1">
      <c r="A96" s="1059"/>
      <c r="B96" s="209" t="s">
        <v>43</v>
      </c>
      <c r="C96" s="364">
        <v>18936</v>
      </c>
      <c r="D96" s="363">
        <v>4309</v>
      </c>
      <c r="E96" s="363">
        <v>1926</v>
      </c>
      <c r="F96" s="363">
        <v>2159</v>
      </c>
      <c r="G96" s="363">
        <v>733</v>
      </c>
      <c r="H96" s="363">
        <v>591</v>
      </c>
      <c r="I96" s="363">
        <v>326</v>
      </c>
      <c r="J96" s="363">
        <v>220</v>
      </c>
      <c r="K96" s="363">
        <v>19</v>
      </c>
      <c r="L96" s="365">
        <v>10</v>
      </c>
      <c r="M96" s="369">
        <f t="shared" si="4"/>
        <v>29229</v>
      </c>
    </row>
    <row r="97" spans="1:13" ht="18.75" customHeight="1">
      <c r="A97" s="1059"/>
      <c r="B97" s="209" t="s">
        <v>49</v>
      </c>
      <c r="C97" s="364">
        <v>19025</v>
      </c>
      <c r="D97" s="363">
        <v>4294</v>
      </c>
      <c r="E97" s="363">
        <v>1878</v>
      </c>
      <c r="F97" s="363">
        <v>2105</v>
      </c>
      <c r="G97" s="363">
        <v>749</v>
      </c>
      <c r="H97" s="363">
        <v>571</v>
      </c>
      <c r="I97" s="363">
        <v>329</v>
      </c>
      <c r="J97" s="363">
        <v>215</v>
      </c>
      <c r="K97" s="363">
        <v>20</v>
      </c>
      <c r="L97" s="365">
        <v>10</v>
      </c>
      <c r="M97" s="369">
        <f t="shared" si="4"/>
        <v>29196</v>
      </c>
    </row>
    <row r="98" spans="1:13" ht="18.75" customHeight="1" thickBot="1">
      <c r="A98" s="1070"/>
      <c r="B98" s="260" t="s">
        <v>201</v>
      </c>
      <c r="C98" s="441">
        <v>19220</v>
      </c>
      <c r="D98" s="442">
        <v>4332</v>
      </c>
      <c r="E98" s="442">
        <v>1933</v>
      </c>
      <c r="F98" s="442">
        <v>2026</v>
      </c>
      <c r="G98" s="442">
        <v>712</v>
      </c>
      <c r="H98" s="442">
        <v>563</v>
      </c>
      <c r="I98" s="442">
        <v>329</v>
      </c>
      <c r="J98" s="442">
        <v>202</v>
      </c>
      <c r="K98" s="442">
        <v>19</v>
      </c>
      <c r="L98" s="443">
        <v>10</v>
      </c>
      <c r="M98" s="444">
        <f t="shared" si="4"/>
        <v>29346</v>
      </c>
    </row>
    <row r="99" spans="1:13" ht="18.75" customHeight="1">
      <c r="A99" s="1058">
        <v>2016</v>
      </c>
      <c r="B99" s="207" t="s">
        <v>165</v>
      </c>
      <c r="C99" s="366">
        <v>19062</v>
      </c>
      <c r="D99" s="367">
        <v>4293</v>
      </c>
      <c r="E99" s="367">
        <v>1794</v>
      </c>
      <c r="F99" s="367">
        <v>1884</v>
      </c>
      <c r="G99" s="367">
        <v>653</v>
      </c>
      <c r="H99" s="367">
        <v>488</v>
      </c>
      <c r="I99" s="367">
        <v>310</v>
      </c>
      <c r="J99" s="367">
        <v>192</v>
      </c>
      <c r="K99" s="367">
        <v>20</v>
      </c>
      <c r="L99" s="368">
        <v>10</v>
      </c>
      <c r="M99" s="457">
        <f t="shared" si="4"/>
        <v>28706</v>
      </c>
    </row>
    <row r="100" spans="1:13" ht="18.75" customHeight="1">
      <c r="A100" s="1059"/>
      <c r="B100" s="209" t="s">
        <v>166</v>
      </c>
      <c r="C100" s="364">
        <v>19180</v>
      </c>
      <c r="D100" s="363">
        <v>4168</v>
      </c>
      <c r="E100" s="363">
        <v>1762</v>
      </c>
      <c r="F100" s="363">
        <v>1914</v>
      </c>
      <c r="G100" s="363">
        <v>672</v>
      </c>
      <c r="H100" s="363">
        <v>495</v>
      </c>
      <c r="I100" s="363">
        <v>306</v>
      </c>
      <c r="J100" s="363">
        <v>197</v>
      </c>
      <c r="K100" s="363">
        <v>20</v>
      </c>
      <c r="L100" s="365">
        <v>9</v>
      </c>
      <c r="M100" s="369">
        <f t="shared" si="4"/>
        <v>28723</v>
      </c>
    </row>
    <row r="101" spans="1:13" ht="18.75" customHeight="1">
      <c r="A101" s="1059"/>
      <c r="B101" s="209" t="s">
        <v>167</v>
      </c>
      <c r="C101" s="364">
        <v>19204</v>
      </c>
      <c r="D101" s="363">
        <v>4142</v>
      </c>
      <c r="E101" s="363">
        <v>1793</v>
      </c>
      <c r="F101" s="363">
        <v>2004</v>
      </c>
      <c r="G101" s="363">
        <v>726</v>
      </c>
      <c r="H101" s="363">
        <v>521</v>
      </c>
      <c r="I101" s="363">
        <v>334</v>
      </c>
      <c r="J101" s="363">
        <v>201</v>
      </c>
      <c r="K101" s="363">
        <v>21</v>
      </c>
      <c r="L101" s="365">
        <v>9</v>
      </c>
      <c r="M101" s="369">
        <f t="shared" si="4"/>
        <v>28955</v>
      </c>
    </row>
    <row r="102" spans="1:13" ht="18.75" customHeight="1">
      <c r="A102" s="1059"/>
      <c r="B102" s="209" t="s">
        <v>168</v>
      </c>
      <c r="C102" s="364">
        <v>19348</v>
      </c>
      <c r="D102" s="363">
        <v>4118</v>
      </c>
      <c r="E102" s="363">
        <v>1818</v>
      </c>
      <c r="F102" s="363">
        <v>2017</v>
      </c>
      <c r="G102" s="363">
        <v>744</v>
      </c>
      <c r="H102" s="363">
        <v>559</v>
      </c>
      <c r="I102" s="363">
        <v>334</v>
      </c>
      <c r="J102" s="363">
        <v>207</v>
      </c>
      <c r="K102" s="363">
        <v>19</v>
      </c>
      <c r="L102" s="365">
        <v>10</v>
      </c>
      <c r="M102" s="369">
        <f t="shared" si="4"/>
        <v>29174</v>
      </c>
    </row>
    <row r="103" spans="1:13" ht="18.75" customHeight="1">
      <c r="A103" s="1059"/>
      <c r="B103" s="209" t="s">
        <v>27</v>
      </c>
      <c r="C103" s="364">
        <v>19338</v>
      </c>
      <c r="D103" s="363">
        <v>4187</v>
      </c>
      <c r="E103" s="363">
        <v>1820</v>
      </c>
      <c r="F103" s="363">
        <v>2064</v>
      </c>
      <c r="G103" s="363">
        <v>763</v>
      </c>
      <c r="H103" s="363">
        <v>542</v>
      </c>
      <c r="I103" s="363">
        <v>338</v>
      </c>
      <c r="J103" s="363">
        <v>201</v>
      </c>
      <c r="K103" s="363">
        <v>20</v>
      </c>
      <c r="L103" s="365">
        <v>10</v>
      </c>
      <c r="M103" s="369">
        <f t="shared" si="4"/>
        <v>29283</v>
      </c>
    </row>
    <row r="104" spans="1:13" ht="18.75" customHeight="1">
      <c r="A104" s="1059"/>
      <c r="B104" s="209" t="s">
        <v>29</v>
      </c>
      <c r="C104" s="364">
        <v>19414</v>
      </c>
      <c r="D104" s="363">
        <v>4227</v>
      </c>
      <c r="E104" s="363">
        <v>1775</v>
      </c>
      <c r="F104" s="363">
        <v>2073</v>
      </c>
      <c r="G104" s="363">
        <v>739</v>
      </c>
      <c r="H104" s="363">
        <v>553</v>
      </c>
      <c r="I104" s="363">
        <v>334</v>
      </c>
      <c r="J104" s="363">
        <v>206</v>
      </c>
      <c r="K104" s="363">
        <v>20</v>
      </c>
      <c r="L104" s="365">
        <v>11</v>
      </c>
      <c r="M104" s="369">
        <f t="shared" si="4"/>
        <v>29352</v>
      </c>
    </row>
    <row r="105" spans="1:13" ht="18.75" customHeight="1">
      <c r="A105" s="1059"/>
      <c r="B105" s="209" t="s">
        <v>30</v>
      </c>
      <c r="C105" s="364">
        <v>18949</v>
      </c>
      <c r="D105" s="363">
        <v>4276</v>
      </c>
      <c r="E105" s="363">
        <v>1763</v>
      </c>
      <c r="F105" s="363">
        <v>2039</v>
      </c>
      <c r="G105" s="363">
        <v>736</v>
      </c>
      <c r="H105" s="363">
        <v>536</v>
      </c>
      <c r="I105" s="363">
        <v>322</v>
      </c>
      <c r="J105" s="363">
        <v>199</v>
      </c>
      <c r="K105" s="363">
        <v>20</v>
      </c>
      <c r="L105" s="365">
        <v>11</v>
      </c>
      <c r="M105" s="369">
        <f t="shared" si="4"/>
        <v>28851</v>
      </c>
    </row>
    <row r="106" spans="1:13" ht="18.75" customHeight="1">
      <c r="A106" s="1059"/>
      <c r="B106" s="209" t="s">
        <v>31</v>
      </c>
      <c r="C106" s="364">
        <v>18872</v>
      </c>
      <c r="D106" s="363">
        <v>4390</v>
      </c>
      <c r="E106" s="363">
        <v>1789</v>
      </c>
      <c r="F106" s="363">
        <v>2052</v>
      </c>
      <c r="G106" s="363">
        <v>745</v>
      </c>
      <c r="H106" s="363">
        <v>535</v>
      </c>
      <c r="I106" s="363">
        <v>337</v>
      </c>
      <c r="J106" s="363">
        <v>201</v>
      </c>
      <c r="K106" s="363">
        <v>20</v>
      </c>
      <c r="L106" s="365">
        <v>11</v>
      </c>
      <c r="M106" s="369">
        <f t="shared" si="4"/>
        <v>28952</v>
      </c>
    </row>
    <row r="107" spans="1:13" ht="18.75" customHeight="1">
      <c r="A107" s="1059"/>
      <c r="B107" s="209" t="s">
        <v>32</v>
      </c>
      <c r="C107" s="364">
        <v>19391</v>
      </c>
      <c r="D107" s="363">
        <v>4270</v>
      </c>
      <c r="E107" s="363">
        <v>1783</v>
      </c>
      <c r="F107" s="363">
        <v>2011</v>
      </c>
      <c r="G107" s="363">
        <v>721</v>
      </c>
      <c r="H107" s="363">
        <v>511</v>
      </c>
      <c r="I107" s="363">
        <v>335</v>
      </c>
      <c r="J107" s="363">
        <v>202</v>
      </c>
      <c r="K107" s="363">
        <v>19</v>
      </c>
      <c r="L107" s="365">
        <v>11</v>
      </c>
      <c r="M107" s="369">
        <f t="shared" si="4"/>
        <v>29254</v>
      </c>
    </row>
    <row r="108" spans="1:13" ht="18.75" customHeight="1">
      <c r="A108" s="1059"/>
      <c r="B108" s="209" t="s">
        <v>43</v>
      </c>
      <c r="C108" s="364">
        <v>19573</v>
      </c>
      <c r="D108" s="363">
        <v>4296</v>
      </c>
      <c r="E108" s="363">
        <v>1840</v>
      </c>
      <c r="F108" s="363">
        <v>1969</v>
      </c>
      <c r="G108" s="363">
        <v>749</v>
      </c>
      <c r="H108" s="363">
        <v>526</v>
      </c>
      <c r="I108" s="363">
        <v>351</v>
      </c>
      <c r="J108" s="363">
        <v>200</v>
      </c>
      <c r="K108" s="363">
        <v>18</v>
      </c>
      <c r="L108" s="365">
        <v>11</v>
      </c>
      <c r="M108" s="369">
        <f t="shared" si="4"/>
        <v>29533</v>
      </c>
    </row>
    <row r="109" spans="1:13" ht="18.75" customHeight="1">
      <c r="A109" s="1059"/>
      <c r="B109" s="209" t="s">
        <v>49</v>
      </c>
      <c r="C109" s="364">
        <v>19677</v>
      </c>
      <c r="D109" s="363">
        <v>4338</v>
      </c>
      <c r="E109" s="363">
        <v>1808</v>
      </c>
      <c r="F109" s="363">
        <v>2001</v>
      </c>
      <c r="G109" s="363">
        <v>709</v>
      </c>
      <c r="H109" s="363">
        <v>537</v>
      </c>
      <c r="I109" s="363">
        <v>342</v>
      </c>
      <c r="J109" s="363">
        <v>194</v>
      </c>
      <c r="K109" s="363">
        <v>19</v>
      </c>
      <c r="L109" s="365">
        <v>11</v>
      </c>
      <c r="M109" s="369">
        <f t="shared" si="4"/>
        <v>29636</v>
      </c>
    </row>
    <row r="110" spans="1:13" ht="18.75" customHeight="1" thickBot="1">
      <c r="A110" s="1070"/>
      <c r="B110" s="260" t="s">
        <v>201</v>
      </c>
      <c r="C110" s="441">
        <v>19892</v>
      </c>
      <c r="D110" s="442">
        <v>4330</v>
      </c>
      <c r="E110" s="442">
        <v>1766</v>
      </c>
      <c r="F110" s="442">
        <v>1958</v>
      </c>
      <c r="G110" s="442">
        <v>649</v>
      </c>
      <c r="H110" s="442">
        <v>510</v>
      </c>
      <c r="I110" s="442">
        <v>327</v>
      </c>
      <c r="J110" s="442">
        <v>186</v>
      </c>
      <c r="K110" s="442">
        <v>20</v>
      </c>
      <c r="L110" s="443">
        <v>10</v>
      </c>
      <c r="M110" s="444">
        <f t="shared" si="4"/>
        <v>29648</v>
      </c>
    </row>
    <row r="111" spans="1:13" ht="18.75" customHeight="1">
      <c r="A111" s="1058">
        <v>2017</v>
      </c>
      <c r="B111" s="207" t="s">
        <v>165</v>
      </c>
      <c r="C111" s="366">
        <v>19693</v>
      </c>
      <c r="D111" s="367">
        <v>4282</v>
      </c>
      <c r="E111" s="367">
        <v>1673</v>
      </c>
      <c r="F111" s="367">
        <v>1809</v>
      </c>
      <c r="G111" s="367">
        <v>612</v>
      </c>
      <c r="H111" s="367">
        <v>477</v>
      </c>
      <c r="I111" s="367">
        <v>313</v>
      </c>
      <c r="J111" s="367">
        <v>198</v>
      </c>
      <c r="K111" s="367">
        <v>27</v>
      </c>
      <c r="L111" s="368">
        <v>11</v>
      </c>
      <c r="M111" s="457">
        <f t="shared" si="4"/>
        <v>29095</v>
      </c>
    </row>
    <row r="112" spans="1:13" ht="18.75" customHeight="1">
      <c r="A112" s="1059"/>
      <c r="B112" s="209" t="s">
        <v>166</v>
      </c>
      <c r="C112" s="364">
        <v>19887</v>
      </c>
      <c r="D112" s="363">
        <v>4256</v>
      </c>
      <c r="E112" s="363">
        <v>1667</v>
      </c>
      <c r="F112" s="363">
        <v>1782</v>
      </c>
      <c r="G112" s="363">
        <v>622</v>
      </c>
      <c r="H112" s="363">
        <v>464</v>
      </c>
      <c r="I112" s="363">
        <v>303</v>
      </c>
      <c r="J112" s="363">
        <v>218</v>
      </c>
      <c r="K112" s="363">
        <v>26</v>
      </c>
      <c r="L112" s="365">
        <v>12</v>
      </c>
      <c r="M112" s="369">
        <f t="shared" si="4"/>
        <v>29237</v>
      </c>
    </row>
    <row r="113" spans="1:13" ht="18.75" customHeight="1">
      <c r="A113" s="1059"/>
      <c r="B113" s="209" t="s">
        <v>167</v>
      </c>
      <c r="C113" s="364">
        <v>19454</v>
      </c>
      <c r="D113" s="363">
        <v>4256</v>
      </c>
      <c r="E113" s="363">
        <v>1733</v>
      </c>
      <c r="F113" s="363">
        <v>1892</v>
      </c>
      <c r="G113" s="363">
        <v>632</v>
      </c>
      <c r="H113" s="363">
        <v>525</v>
      </c>
      <c r="I113" s="363">
        <v>312</v>
      </c>
      <c r="J113" s="363">
        <v>204</v>
      </c>
      <c r="K113" s="363">
        <v>16</v>
      </c>
      <c r="L113" s="365">
        <v>10</v>
      </c>
      <c r="M113" s="369">
        <f t="shared" si="4"/>
        <v>29034</v>
      </c>
    </row>
    <row r="114" spans="1:13" ht="18.75" customHeight="1">
      <c r="A114" s="1059"/>
      <c r="B114" s="209" t="s">
        <v>168</v>
      </c>
      <c r="C114" s="364">
        <v>20014</v>
      </c>
      <c r="D114" s="363">
        <v>4381</v>
      </c>
      <c r="E114" s="363">
        <v>1751</v>
      </c>
      <c r="F114" s="363">
        <v>2015</v>
      </c>
      <c r="G114" s="363">
        <v>686</v>
      </c>
      <c r="H114" s="363">
        <v>550</v>
      </c>
      <c r="I114" s="363">
        <v>348</v>
      </c>
      <c r="J114" s="363">
        <v>242</v>
      </c>
      <c r="K114" s="363">
        <v>21</v>
      </c>
      <c r="L114" s="365">
        <v>12</v>
      </c>
      <c r="M114" s="369">
        <f t="shared" si="4"/>
        <v>30020</v>
      </c>
    </row>
    <row r="115" spans="1:13" ht="18.75" customHeight="1">
      <c r="A115" s="1059"/>
      <c r="B115" s="209" t="s">
        <v>27</v>
      </c>
      <c r="C115" s="364">
        <v>20055</v>
      </c>
      <c r="D115" s="363">
        <v>4337</v>
      </c>
      <c r="E115" s="363">
        <v>1781</v>
      </c>
      <c r="F115" s="363">
        <v>2031</v>
      </c>
      <c r="G115" s="363">
        <v>696</v>
      </c>
      <c r="H115" s="363">
        <v>539</v>
      </c>
      <c r="I115" s="363">
        <v>336</v>
      </c>
      <c r="J115" s="363">
        <v>215</v>
      </c>
      <c r="K115" s="363">
        <v>13</v>
      </c>
      <c r="L115" s="365">
        <v>10</v>
      </c>
      <c r="M115" s="369">
        <f t="shared" si="4"/>
        <v>30013</v>
      </c>
    </row>
    <row r="116" spans="1:13" ht="18.75" customHeight="1">
      <c r="A116" s="1059"/>
      <c r="B116" s="209" t="s">
        <v>29</v>
      </c>
      <c r="C116" s="364">
        <v>20313</v>
      </c>
      <c r="D116" s="363">
        <v>4373</v>
      </c>
      <c r="E116" s="363">
        <v>1657</v>
      </c>
      <c r="F116" s="363">
        <v>1932</v>
      </c>
      <c r="G116" s="363">
        <v>693</v>
      </c>
      <c r="H116" s="363">
        <v>514</v>
      </c>
      <c r="I116" s="363">
        <v>342</v>
      </c>
      <c r="J116" s="363">
        <v>206</v>
      </c>
      <c r="K116" s="363">
        <v>13</v>
      </c>
      <c r="L116" s="365">
        <v>11</v>
      </c>
      <c r="M116" s="369">
        <f t="shared" si="4"/>
        <v>30054</v>
      </c>
    </row>
    <row r="117" spans="1:13" ht="18.75" customHeight="1">
      <c r="A117" s="1059"/>
      <c r="B117" s="209" t="s">
        <v>30</v>
      </c>
      <c r="C117" s="364">
        <v>19882</v>
      </c>
      <c r="D117" s="363">
        <v>4521</v>
      </c>
      <c r="E117" s="363">
        <v>1773</v>
      </c>
      <c r="F117" s="363">
        <v>2071</v>
      </c>
      <c r="G117" s="363">
        <v>720</v>
      </c>
      <c r="H117" s="363">
        <v>527</v>
      </c>
      <c r="I117" s="363">
        <v>344</v>
      </c>
      <c r="J117" s="363">
        <v>207</v>
      </c>
      <c r="K117" s="363">
        <v>16</v>
      </c>
      <c r="L117" s="365">
        <v>9</v>
      </c>
      <c r="M117" s="369">
        <f t="shared" si="4"/>
        <v>30070</v>
      </c>
    </row>
    <row r="118" spans="1:13" ht="18.75" customHeight="1">
      <c r="A118" s="1059"/>
      <c r="B118" s="209" t="s">
        <v>31</v>
      </c>
      <c r="C118" s="364">
        <v>19904</v>
      </c>
      <c r="D118" s="363">
        <v>4562</v>
      </c>
      <c r="E118" s="363">
        <v>1850</v>
      </c>
      <c r="F118" s="363">
        <v>2105</v>
      </c>
      <c r="G118" s="363">
        <v>713</v>
      </c>
      <c r="H118" s="363">
        <v>547</v>
      </c>
      <c r="I118" s="363">
        <v>322</v>
      </c>
      <c r="J118" s="363">
        <v>207</v>
      </c>
      <c r="K118" s="363">
        <v>17</v>
      </c>
      <c r="L118" s="365">
        <v>9</v>
      </c>
      <c r="M118" s="369">
        <f t="shared" si="4"/>
        <v>30236</v>
      </c>
    </row>
    <row r="119" spans="1:13" ht="18.75" customHeight="1">
      <c r="A119" s="1059"/>
      <c r="B119" s="209" t="s">
        <v>32</v>
      </c>
      <c r="C119" s="364">
        <v>20239</v>
      </c>
      <c r="D119" s="363">
        <v>4558</v>
      </c>
      <c r="E119" s="363">
        <v>1847</v>
      </c>
      <c r="F119" s="363">
        <v>2152</v>
      </c>
      <c r="G119" s="363">
        <v>704</v>
      </c>
      <c r="H119" s="363">
        <v>577</v>
      </c>
      <c r="I119" s="363">
        <v>321</v>
      </c>
      <c r="J119" s="363">
        <v>216</v>
      </c>
      <c r="K119" s="363">
        <v>16</v>
      </c>
      <c r="L119" s="365">
        <v>10</v>
      </c>
      <c r="M119" s="369">
        <f t="shared" si="4"/>
        <v>30640</v>
      </c>
    </row>
    <row r="120" spans="1:13" ht="18.75" customHeight="1">
      <c r="A120" s="1059"/>
      <c r="B120" s="209" t="s">
        <v>43</v>
      </c>
      <c r="C120" s="364">
        <v>20523</v>
      </c>
      <c r="D120" s="363">
        <v>4588</v>
      </c>
      <c r="E120" s="363">
        <v>1825</v>
      </c>
      <c r="F120" s="363">
        <v>2152</v>
      </c>
      <c r="G120" s="363">
        <v>693</v>
      </c>
      <c r="H120" s="363">
        <v>580</v>
      </c>
      <c r="I120" s="363">
        <v>328</v>
      </c>
      <c r="J120" s="363">
        <v>213</v>
      </c>
      <c r="K120" s="363">
        <v>16</v>
      </c>
      <c r="L120" s="365">
        <v>10</v>
      </c>
      <c r="M120" s="369">
        <f t="shared" si="4"/>
        <v>30928</v>
      </c>
    </row>
    <row r="121" spans="1:13" ht="18.75" customHeight="1">
      <c r="A121" s="1059"/>
      <c r="B121" s="209" t="s">
        <v>49</v>
      </c>
      <c r="C121" s="364">
        <v>20653</v>
      </c>
      <c r="D121" s="363">
        <v>4596</v>
      </c>
      <c r="E121" s="363">
        <v>1821</v>
      </c>
      <c r="F121" s="363">
        <v>2074</v>
      </c>
      <c r="G121" s="363">
        <v>700</v>
      </c>
      <c r="H121" s="363">
        <v>568</v>
      </c>
      <c r="I121" s="363">
        <v>315</v>
      </c>
      <c r="J121" s="363">
        <v>212</v>
      </c>
      <c r="K121" s="363">
        <v>16</v>
      </c>
      <c r="L121" s="365">
        <v>11</v>
      </c>
      <c r="M121" s="369">
        <f t="shared" si="4"/>
        <v>30966</v>
      </c>
    </row>
    <row r="122" spans="1:13" ht="18.75" customHeight="1" thickBot="1">
      <c r="A122" s="1070"/>
      <c r="B122" s="260" t="s">
        <v>201</v>
      </c>
      <c r="C122" s="441">
        <v>21242</v>
      </c>
      <c r="D122" s="442">
        <v>4580</v>
      </c>
      <c r="E122" s="442">
        <v>1825</v>
      </c>
      <c r="F122" s="442">
        <v>1976</v>
      </c>
      <c r="G122" s="442">
        <v>671</v>
      </c>
      <c r="H122" s="442">
        <v>543</v>
      </c>
      <c r="I122" s="442">
        <v>314</v>
      </c>
      <c r="J122" s="442">
        <v>205</v>
      </c>
      <c r="K122" s="442">
        <v>17</v>
      </c>
      <c r="L122" s="443">
        <v>10</v>
      </c>
      <c r="M122" s="444">
        <f t="shared" si="4"/>
        <v>31383</v>
      </c>
    </row>
    <row r="123" spans="1:13" ht="18.75" customHeight="1">
      <c r="A123" s="1058">
        <v>2018</v>
      </c>
      <c r="B123" s="207" t="s">
        <v>165</v>
      </c>
      <c r="C123" s="366">
        <v>21039</v>
      </c>
      <c r="D123" s="367">
        <v>4510</v>
      </c>
      <c r="E123" s="367">
        <v>1728</v>
      </c>
      <c r="F123" s="367">
        <v>1879</v>
      </c>
      <c r="G123" s="367">
        <v>638</v>
      </c>
      <c r="H123" s="367">
        <v>501</v>
      </c>
      <c r="I123" s="367">
        <v>299</v>
      </c>
      <c r="J123" s="367">
        <v>198</v>
      </c>
      <c r="K123" s="367">
        <v>14</v>
      </c>
      <c r="L123" s="368">
        <v>10</v>
      </c>
      <c r="M123" s="457">
        <f t="shared" si="4"/>
        <v>30816</v>
      </c>
    </row>
    <row r="124" spans="1:13" ht="18.75" customHeight="1">
      <c r="A124" s="1059"/>
      <c r="B124" s="209" t="s">
        <v>166</v>
      </c>
      <c r="C124" s="364">
        <v>21098</v>
      </c>
      <c r="D124" s="363">
        <v>4458</v>
      </c>
      <c r="E124" s="363">
        <v>1665</v>
      </c>
      <c r="F124" s="363">
        <v>1889</v>
      </c>
      <c r="G124" s="363">
        <v>640</v>
      </c>
      <c r="H124" s="363">
        <v>479</v>
      </c>
      <c r="I124" s="363">
        <v>305</v>
      </c>
      <c r="J124" s="363">
        <v>198</v>
      </c>
      <c r="K124" s="363">
        <v>16</v>
      </c>
      <c r="L124" s="365">
        <v>9</v>
      </c>
      <c r="M124" s="369">
        <f t="shared" si="4"/>
        <v>30757</v>
      </c>
    </row>
    <row r="125" spans="1:13" ht="18.75" customHeight="1">
      <c r="A125" s="1059"/>
      <c r="B125" s="209" t="s">
        <v>167</v>
      </c>
      <c r="C125" s="364">
        <v>21121</v>
      </c>
      <c r="D125" s="363">
        <v>4476</v>
      </c>
      <c r="E125" s="363">
        <v>1741</v>
      </c>
      <c r="F125" s="363">
        <v>1981</v>
      </c>
      <c r="G125" s="363">
        <v>644</v>
      </c>
      <c r="H125" s="363">
        <v>547</v>
      </c>
      <c r="I125" s="363">
        <v>314</v>
      </c>
      <c r="J125" s="363">
        <v>204</v>
      </c>
      <c r="K125" s="363">
        <v>15</v>
      </c>
      <c r="L125" s="365">
        <v>9</v>
      </c>
      <c r="M125" s="369">
        <f t="shared" si="4"/>
        <v>31052</v>
      </c>
    </row>
    <row r="126" spans="1:13" ht="18.75" customHeight="1">
      <c r="A126" s="1059"/>
      <c r="B126" s="209" t="s">
        <v>168</v>
      </c>
      <c r="C126" s="364">
        <v>21290</v>
      </c>
      <c r="D126" s="363">
        <v>4407</v>
      </c>
      <c r="E126" s="363">
        <v>1767</v>
      </c>
      <c r="F126" s="363">
        <v>2015</v>
      </c>
      <c r="G126" s="363">
        <v>681</v>
      </c>
      <c r="H126" s="363">
        <v>538</v>
      </c>
      <c r="I126" s="363">
        <v>319</v>
      </c>
      <c r="J126" s="363">
        <v>212</v>
      </c>
      <c r="K126" s="363">
        <v>14</v>
      </c>
      <c r="L126" s="365">
        <v>12</v>
      </c>
      <c r="M126" s="369">
        <f t="shared" si="4"/>
        <v>31255</v>
      </c>
    </row>
    <row r="127" spans="1:13" ht="18.75" customHeight="1">
      <c r="A127" s="1059"/>
      <c r="B127" s="209" t="s">
        <v>27</v>
      </c>
      <c r="C127" s="364">
        <v>21407</v>
      </c>
      <c r="D127" s="363">
        <v>4375</v>
      </c>
      <c r="E127" s="363">
        <v>1754</v>
      </c>
      <c r="F127" s="363">
        <v>2072</v>
      </c>
      <c r="G127" s="363">
        <v>680</v>
      </c>
      <c r="H127" s="363">
        <v>547</v>
      </c>
      <c r="I127" s="363">
        <v>325</v>
      </c>
      <c r="J127" s="363">
        <v>218</v>
      </c>
      <c r="K127" s="363">
        <v>13</v>
      </c>
      <c r="L127" s="365">
        <v>12</v>
      </c>
      <c r="M127" s="369">
        <f t="shared" si="4"/>
        <v>31403</v>
      </c>
    </row>
    <row r="128" spans="1:13" ht="18.75" customHeight="1">
      <c r="A128" s="1059"/>
      <c r="B128" s="209" t="s">
        <v>29</v>
      </c>
      <c r="C128" s="364">
        <v>21534</v>
      </c>
      <c r="D128" s="363">
        <v>4443</v>
      </c>
      <c r="E128" s="363">
        <v>1783</v>
      </c>
      <c r="F128" s="363">
        <v>2117</v>
      </c>
      <c r="G128" s="363">
        <v>677</v>
      </c>
      <c r="H128" s="363">
        <v>546</v>
      </c>
      <c r="I128" s="363">
        <v>328</v>
      </c>
      <c r="J128" s="363">
        <v>227</v>
      </c>
      <c r="K128" s="363">
        <v>14</v>
      </c>
      <c r="L128" s="365">
        <v>10</v>
      </c>
      <c r="M128" s="369">
        <f t="shared" si="4"/>
        <v>31679</v>
      </c>
    </row>
    <row r="129" spans="1:13" ht="18.75" customHeight="1">
      <c r="A129" s="1059"/>
      <c r="B129" s="209" t="s">
        <v>30</v>
      </c>
      <c r="C129" s="364">
        <v>21044</v>
      </c>
      <c r="D129" s="363">
        <v>4490</v>
      </c>
      <c r="E129" s="363">
        <v>1804</v>
      </c>
      <c r="F129" s="363">
        <v>2030</v>
      </c>
      <c r="G129" s="363">
        <v>690</v>
      </c>
      <c r="H129" s="363">
        <v>544</v>
      </c>
      <c r="I129" s="363">
        <v>319</v>
      </c>
      <c r="J129" s="363">
        <v>222</v>
      </c>
      <c r="K129" s="363">
        <v>14</v>
      </c>
      <c r="L129" s="365">
        <v>10</v>
      </c>
      <c r="M129" s="369">
        <f t="shared" si="4"/>
        <v>31167</v>
      </c>
    </row>
    <row r="130" spans="1:13" ht="18.75" customHeight="1">
      <c r="A130" s="1059"/>
      <c r="B130" s="209" t="s">
        <v>31</v>
      </c>
      <c r="C130" s="364">
        <v>21026</v>
      </c>
      <c r="D130" s="363">
        <v>4573</v>
      </c>
      <c r="E130" s="363">
        <v>1803</v>
      </c>
      <c r="F130" s="363">
        <v>1995</v>
      </c>
      <c r="G130" s="363">
        <v>643</v>
      </c>
      <c r="H130" s="363">
        <v>534</v>
      </c>
      <c r="I130" s="363">
        <v>316</v>
      </c>
      <c r="J130" s="363">
        <v>216</v>
      </c>
      <c r="K130" s="363">
        <v>13</v>
      </c>
      <c r="L130" s="365">
        <v>11</v>
      </c>
      <c r="M130" s="369">
        <f t="shared" si="4"/>
        <v>31130</v>
      </c>
    </row>
    <row r="131" spans="1:13" ht="18.75" customHeight="1">
      <c r="A131" s="1059"/>
      <c r="B131" s="209" t="s">
        <v>32</v>
      </c>
      <c r="C131" s="364">
        <v>21469</v>
      </c>
      <c r="D131" s="363">
        <v>4658</v>
      </c>
      <c r="E131" s="363">
        <v>1808</v>
      </c>
      <c r="F131" s="363">
        <v>2042</v>
      </c>
      <c r="G131" s="363">
        <v>675</v>
      </c>
      <c r="H131" s="363">
        <v>539</v>
      </c>
      <c r="I131" s="363">
        <v>324</v>
      </c>
      <c r="J131" s="363">
        <v>209</v>
      </c>
      <c r="K131" s="363">
        <v>14</v>
      </c>
      <c r="L131" s="365">
        <v>11</v>
      </c>
      <c r="M131" s="369">
        <f t="shared" si="4"/>
        <v>31749</v>
      </c>
    </row>
    <row r="132" spans="1:13" ht="18.75" customHeight="1">
      <c r="A132" s="1059"/>
      <c r="B132" s="209" t="s">
        <v>43</v>
      </c>
      <c r="C132" s="364">
        <v>21619</v>
      </c>
      <c r="D132" s="363">
        <v>4609</v>
      </c>
      <c r="E132" s="363">
        <v>1759</v>
      </c>
      <c r="F132" s="363">
        <v>1969</v>
      </c>
      <c r="G132" s="363">
        <v>675</v>
      </c>
      <c r="H132" s="363">
        <v>536</v>
      </c>
      <c r="I132" s="363">
        <v>321</v>
      </c>
      <c r="J132" s="363">
        <v>213</v>
      </c>
      <c r="K132" s="363">
        <v>16</v>
      </c>
      <c r="L132" s="365">
        <v>10</v>
      </c>
      <c r="M132" s="369">
        <f t="shared" si="4"/>
        <v>31727</v>
      </c>
    </row>
    <row r="133" spans="1:13" ht="18.75" customHeight="1">
      <c r="A133" s="1059"/>
      <c r="B133" s="209" t="s">
        <v>49</v>
      </c>
      <c r="C133" s="364">
        <v>21729</v>
      </c>
      <c r="D133" s="363">
        <v>4512</v>
      </c>
      <c r="E133" s="363">
        <v>1744</v>
      </c>
      <c r="F133" s="363">
        <v>1912</v>
      </c>
      <c r="G133" s="363">
        <v>653</v>
      </c>
      <c r="H133" s="363">
        <v>517</v>
      </c>
      <c r="I133" s="363">
        <v>309</v>
      </c>
      <c r="J133" s="363">
        <v>214</v>
      </c>
      <c r="K133" s="363">
        <v>14</v>
      </c>
      <c r="L133" s="365">
        <v>10</v>
      </c>
      <c r="M133" s="369">
        <f t="shared" si="4"/>
        <v>31614</v>
      </c>
    </row>
    <row r="134" spans="1:13" ht="18.75" customHeight="1" thickBot="1">
      <c r="A134" s="1070"/>
      <c r="B134" s="260" t="s">
        <v>201</v>
      </c>
      <c r="C134" s="441">
        <v>21859</v>
      </c>
      <c r="D134" s="442">
        <v>4646</v>
      </c>
      <c r="E134" s="442">
        <v>1751</v>
      </c>
      <c r="F134" s="442">
        <v>1884</v>
      </c>
      <c r="G134" s="442">
        <v>630</v>
      </c>
      <c r="H134" s="442">
        <v>523</v>
      </c>
      <c r="I134" s="442">
        <v>304</v>
      </c>
      <c r="J134" s="442">
        <v>199</v>
      </c>
      <c r="K134" s="442">
        <v>19</v>
      </c>
      <c r="L134" s="443">
        <v>9</v>
      </c>
      <c r="M134" s="444">
        <f t="shared" si="4"/>
        <v>31824</v>
      </c>
    </row>
    <row r="135" spans="1:13" ht="18.75" customHeight="1">
      <c r="A135" s="1058">
        <v>2019</v>
      </c>
      <c r="B135" s="207" t="s">
        <v>165</v>
      </c>
      <c r="C135" s="366">
        <v>21637</v>
      </c>
      <c r="D135" s="367">
        <v>4477</v>
      </c>
      <c r="E135" s="367">
        <v>1601</v>
      </c>
      <c r="F135" s="367">
        <v>1724</v>
      </c>
      <c r="G135" s="367">
        <v>564</v>
      </c>
      <c r="H135" s="367">
        <v>469</v>
      </c>
      <c r="I135" s="367">
        <v>286</v>
      </c>
      <c r="J135" s="367">
        <v>198</v>
      </c>
      <c r="K135" s="367">
        <v>16</v>
      </c>
      <c r="L135" s="368">
        <v>9</v>
      </c>
      <c r="M135" s="457">
        <f aca="true" t="shared" si="5" ref="M135:M146">SUM(C135:L135)</f>
        <v>30981</v>
      </c>
    </row>
    <row r="136" spans="1:13" s="45" customFormat="1" ht="18.75" customHeight="1">
      <c r="A136" s="1059"/>
      <c r="B136" s="209" t="s">
        <v>166</v>
      </c>
      <c r="C136" s="364">
        <v>21586</v>
      </c>
      <c r="D136" s="363">
        <v>4407</v>
      </c>
      <c r="E136" s="363">
        <v>1581</v>
      </c>
      <c r="F136" s="363">
        <v>1700</v>
      </c>
      <c r="G136" s="363">
        <v>577</v>
      </c>
      <c r="H136" s="363">
        <v>464</v>
      </c>
      <c r="I136" s="363">
        <v>290</v>
      </c>
      <c r="J136" s="363">
        <v>196</v>
      </c>
      <c r="K136" s="363">
        <v>17</v>
      </c>
      <c r="L136" s="365">
        <v>8</v>
      </c>
      <c r="M136" s="369">
        <f t="shared" si="5"/>
        <v>30826</v>
      </c>
    </row>
    <row r="137" spans="1:15" s="45" customFormat="1" ht="18.75" customHeight="1">
      <c r="A137" s="1059"/>
      <c r="B137" s="209" t="s">
        <v>167</v>
      </c>
      <c r="C137" s="364">
        <v>21540</v>
      </c>
      <c r="D137" s="363">
        <v>4504</v>
      </c>
      <c r="E137" s="363">
        <v>1565</v>
      </c>
      <c r="F137" s="363">
        <v>1783</v>
      </c>
      <c r="G137" s="363">
        <v>595</v>
      </c>
      <c r="H137" s="363">
        <v>481</v>
      </c>
      <c r="I137" s="363">
        <v>288</v>
      </c>
      <c r="J137" s="363">
        <v>210</v>
      </c>
      <c r="K137" s="363">
        <v>17</v>
      </c>
      <c r="L137" s="365">
        <v>9</v>
      </c>
      <c r="M137" s="369">
        <f t="shared" si="5"/>
        <v>30992</v>
      </c>
      <c r="N137" s="621"/>
      <c r="O137" s="621"/>
    </row>
    <row r="138" spans="1:15" s="45" customFormat="1" ht="18.75" customHeight="1">
      <c r="A138" s="1059"/>
      <c r="B138" s="209" t="s">
        <v>168</v>
      </c>
      <c r="C138" s="364">
        <v>21713</v>
      </c>
      <c r="D138" s="363">
        <v>4539</v>
      </c>
      <c r="E138" s="363">
        <v>1600</v>
      </c>
      <c r="F138" s="363">
        <v>1818</v>
      </c>
      <c r="G138" s="363">
        <v>634</v>
      </c>
      <c r="H138" s="363">
        <v>480</v>
      </c>
      <c r="I138" s="363">
        <v>302</v>
      </c>
      <c r="J138" s="363">
        <v>215</v>
      </c>
      <c r="K138" s="363">
        <v>13</v>
      </c>
      <c r="L138" s="365">
        <v>12</v>
      </c>
      <c r="M138" s="369">
        <f t="shared" si="5"/>
        <v>31326</v>
      </c>
      <c r="N138" s="621"/>
      <c r="O138" s="621"/>
    </row>
    <row r="139" spans="1:13" ht="18.75" customHeight="1">
      <c r="A139" s="1059"/>
      <c r="B139" s="209" t="s">
        <v>27</v>
      </c>
      <c r="C139" s="364">
        <v>21679</v>
      </c>
      <c r="D139" s="363">
        <v>4547</v>
      </c>
      <c r="E139" s="363">
        <v>1605</v>
      </c>
      <c r="F139" s="363">
        <v>1824</v>
      </c>
      <c r="G139" s="363">
        <v>623</v>
      </c>
      <c r="H139" s="363">
        <v>503</v>
      </c>
      <c r="I139" s="363">
        <v>293</v>
      </c>
      <c r="J139" s="363">
        <v>223</v>
      </c>
      <c r="K139" s="363">
        <v>14</v>
      </c>
      <c r="L139" s="365">
        <v>11</v>
      </c>
      <c r="M139" s="369">
        <f t="shared" si="5"/>
        <v>31322</v>
      </c>
    </row>
    <row r="140" spans="1:13" ht="18.75" customHeight="1">
      <c r="A140" s="1059"/>
      <c r="B140" s="209" t="s">
        <v>29</v>
      </c>
      <c r="C140" s="364">
        <v>21530</v>
      </c>
      <c r="D140" s="363">
        <v>4558</v>
      </c>
      <c r="E140" s="363">
        <v>1634</v>
      </c>
      <c r="F140" s="363">
        <v>1808</v>
      </c>
      <c r="G140" s="363">
        <v>642</v>
      </c>
      <c r="H140" s="363">
        <v>488</v>
      </c>
      <c r="I140" s="363">
        <v>290</v>
      </c>
      <c r="J140" s="363">
        <v>231</v>
      </c>
      <c r="K140" s="363">
        <v>16</v>
      </c>
      <c r="L140" s="365">
        <v>10</v>
      </c>
      <c r="M140" s="369">
        <f t="shared" si="5"/>
        <v>31207</v>
      </c>
    </row>
    <row r="141" spans="1:13" s="45" customFormat="1" ht="18.75" customHeight="1">
      <c r="A141" s="1059"/>
      <c r="B141" s="209" t="s">
        <v>30</v>
      </c>
      <c r="C141" s="364">
        <v>21297</v>
      </c>
      <c r="D141" s="363">
        <v>4688</v>
      </c>
      <c r="E141" s="363">
        <v>1682</v>
      </c>
      <c r="F141" s="363">
        <v>1841</v>
      </c>
      <c r="G141" s="363">
        <v>648</v>
      </c>
      <c r="H141" s="363">
        <v>505</v>
      </c>
      <c r="I141" s="363">
        <v>287</v>
      </c>
      <c r="J141" s="363">
        <v>223</v>
      </c>
      <c r="K141" s="363">
        <v>17</v>
      </c>
      <c r="L141" s="365">
        <v>9</v>
      </c>
      <c r="M141" s="369">
        <f t="shared" si="5"/>
        <v>31197</v>
      </c>
    </row>
    <row r="142" spans="1:13" ht="18.75" customHeight="1">
      <c r="A142" s="1059"/>
      <c r="B142" s="209" t="s">
        <v>31</v>
      </c>
      <c r="C142" s="364">
        <v>21371</v>
      </c>
      <c r="D142" s="363">
        <v>4677</v>
      </c>
      <c r="E142" s="363">
        <v>1597</v>
      </c>
      <c r="F142" s="363">
        <v>1880</v>
      </c>
      <c r="G142" s="363">
        <v>630</v>
      </c>
      <c r="H142" s="363">
        <v>502</v>
      </c>
      <c r="I142" s="363">
        <v>287</v>
      </c>
      <c r="J142" s="363">
        <v>219</v>
      </c>
      <c r="K142" s="363">
        <v>19</v>
      </c>
      <c r="L142" s="365">
        <v>10</v>
      </c>
      <c r="M142" s="369">
        <f t="shared" si="5"/>
        <v>31192</v>
      </c>
    </row>
    <row r="143" spans="1:13" ht="18.75" customHeight="1">
      <c r="A143" s="1059"/>
      <c r="B143" s="209" t="s">
        <v>32</v>
      </c>
      <c r="C143" s="364">
        <v>21777</v>
      </c>
      <c r="D143" s="363">
        <v>4659</v>
      </c>
      <c r="E143" s="363">
        <v>1662</v>
      </c>
      <c r="F143" s="363">
        <v>1913</v>
      </c>
      <c r="G143" s="363">
        <v>659</v>
      </c>
      <c r="H143" s="363">
        <v>526</v>
      </c>
      <c r="I143" s="363">
        <v>286</v>
      </c>
      <c r="J143" s="363">
        <v>215</v>
      </c>
      <c r="K143" s="363">
        <v>19</v>
      </c>
      <c r="L143" s="365">
        <v>10</v>
      </c>
      <c r="M143" s="369">
        <f t="shared" si="5"/>
        <v>31726</v>
      </c>
    </row>
    <row r="144" spans="1:13" ht="18.75" customHeight="1">
      <c r="A144" s="1059"/>
      <c r="B144" s="209" t="s">
        <v>43</v>
      </c>
      <c r="C144" s="364">
        <v>22041</v>
      </c>
      <c r="D144" s="363">
        <v>4664</v>
      </c>
      <c r="E144" s="363">
        <v>1686</v>
      </c>
      <c r="F144" s="363">
        <v>1932</v>
      </c>
      <c r="G144" s="363">
        <v>654</v>
      </c>
      <c r="H144" s="363">
        <v>541</v>
      </c>
      <c r="I144" s="363">
        <v>287</v>
      </c>
      <c r="J144" s="363">
        <v>212</v>
      </c>
      <c r="K144" s="363">
        <v>20</v>
      </c>
      <c r="L144" s="365">
        <v>10</v>
      </c>
      <c r="M144" s="369">
        <f t="shared" si="5"/>
        <v>32047</v>
      </c>
    </row>
    <row r="145" spans="1:13" ht="18.75" customHeight="1">
      <c r="A145" s="1059"/>
      <c r="B145" s="209" t="s">
        <v>49</v>
      </c>
      <c r="C145" s="364">
        <v>22211</v>
      </c>
      <c r="D145" s="363">
        <v>4676</v>
      </c>
      <c r="E145" s="363">
        <v>1673</v>
      </c>
      <c r="F145" s="363">
        <v>1917</v>
      </c>
      <c r="G145" s="363">
        <v>663</v>
      </c>
      <c r="H145" s="363">
        <v>541</v>
      </c>
      <c r="I145" s="363">
        <v>288</v>
      </c>
      <c r="J145" s="363">
        <v>209</v>
      </c>
      <c r="K145" s="363">
        <v>19</v>
      </c>
      <c r="L145" s="365">
        <v>10</v>
      </c>
      <c r="M145" s="369">
        <f t="shared" si="5"/>
        <v>32207</v>
      </c>
    </row>
    <row r="146" spans="1:13" ht="18.75" customHeight="1" thickBot="1">
      <c r="A146" s="1070"/>
      <c r="B146" s="260" t="s">
        <v>201</v>
      </c>
      <c r="C146" s="441">
        <v>22515</v>
      </c>
      <c r="D146" s="442">
        <v>4662</v>
      </c>
      <c r="E146" s="442">
        <v>1640</v>
      </c>
      <c r="F146" s="442">
        <v>1903</v>
      </c>
      <c r="G146" s="442">
        <v>644</v>
      </c>
      <c r="H146" s="442">
        <v>536</v>
      </c>
      <c r="I146" s="442">
        <v>287</v>
      </c>
      <c r="J146" s="442">
        <v>207</v>
      </c>
      <c r="K146" s="442">
        <v>18</v>
      </c>
      <c r="L146" s="443">
        <v>11</v>
      </c>
      <c r="M146" s="444">
        <f t="shared" si="5"/>
        <v>32423</v>
      </c>
    </row>
    <row r="147" spans="1:13" ht="18.75" customHeight="1">
      <c r="A147" s="1058">
        <v>2020</v>
      </c>
      <c r="B147" s="207" t="s">
        <v>165</v>
      </c>
      <c r="C147" s="366">
        <v>22327</v>
      </c>
      <c r="D147" s="367">
        <v>4606</v>
      </c>
      <c r="E147" s="367">
        <v>1583</v>
      </c>
      <c r="F147" s="367">
        <v>1809</v>
      </c>
      <c r="G147" s="367">
        <v>634</v>
      </c>
      <c r="H147" s="367">
        <v>506</v>
      </c>
      <c r="I147" s="367">
        <v>276</v>
      </c>
      <c r="J147" s="367">
        <v>208</v>
      </c>
      <c r="K147" s="367">
        <v>17</v>
      </c>
      <c r="L147" s="368">
        <v>10</v>
      </c>
      <c r="M147" s="457">
        <v>31976</v>
      </c>
    </row>
    <row r="148" spans="1:13" ht="18.75" customHeight="1">
      <c r="A148" s="1059"/>
      <c r="B148" s="209" t="s">
        <v>166</v>
      </c>
      <c r="C148" s="364">
        <v>22247</v>
      </c>
      <c r="D148" s="363">
        <v>4585</v>
      </c>
      <c r="E148" s="363">
        <v>1627</v>
      </c>
      <c r="F148" s="363">
        <v>1782</v>
      </c>
      <c r="G148" s="363">
        <v>620</v>
      </c>
      <c r="H148" s="363">
        <v>506</v>
      </c>
      <c r="I148" s="363">
        <v>281</v>
      </c>
      <c r="J148" s="363">
        <v>208</v>
      </c>
      <c r="K148" s="363">
        <v>19</v>
      </c>
      <c r="L148" s="365">
        <v>9</v>
      </c>
      <c r="M148" s="369">
        <v>31884</v>
      </c>
    </row>
    <row r="149" spans="1:13" ht="18.75" customHeight="1">
      <c r="A149" s="1059"/>
      <c r="B149" s="209" t="s">
        <v>167</v>
      </c>
      <c r="C149" s="364">
        <v>22269</v>
      </c>
      <c r="D149" s="363">
        <v>4609</v>
      </c>
      <c r="E149" s="363">
        <v>1670</v>
      </c>
      <c r="F149" s="363">
        <v>1866</v>
      </c>
      <c r="G149" s="363">
        <v>637</v>
      </c>
      <c r="H149" s="363">
        <v>532</v>
      </c>
      <c r="I149" s="363">
        <v>284</v>
      </c>
      <c r="J149" s="363">
        <v>211</v>
      </c>
      <c r="K149" s="363">
        <v>20</v>
      </c>
      <c r="L149" s="365">
        <v>9</v>
      </c>
      <c r="M149" s="369">
        <v>32107</v>
      </c>
    </row>
    <row r="150" spans="1:13" ht="18.75" customHeight="1">
      <c r="A150" s="1059"/>
      <c r="B150" s="209" t="s">
        <v>168</v>
      </c>
      <c r="C150" s="364">
        <v>22078</v>
      </c>
      <c r="D150" s="363">
        <v>4473</v>
      </c>
      <c r="E150" s="363">
        <v>1677</v>
      </c>
      <c r="F150" s="363">
        <v>1798</v>
      </c>
      <c r="G150" s="363">
        <v>617</v>
      </c>
      <c r="H150" s="363">
        <v>525</v>
      </c>
      <c r="I150" s="363">
        <v>275</v>
      </c>
      <c r="J150" s="363">
        <v>206</v>
      </c>
      <c r="K150" s="363">
        <v>18</v>
      </c>
      <c r="L150" s="365">
        <v>9</v>
      </c>
      <c r="M150" s="369">
        <v>31676</v>
      </c>
    </row>
    <row r="151" spans="1:13" ht="18.75" customHeight="1">
      <c r="A151" s="1059"/>
      <c r="B151" s="209" t="s">
        <v>27</v>
      </c>
      <c r="C151" s="364">
        <v>22076</v>
      </c>
      <c r="D151" s="363">
        <v>4475</v>
      </c>
      <c r="E151" s="363">
        <v>1683</v>
      </c>
      <c r="F151" s="363">
        <v>1810</v>
      </c>
      <c r="G151" s="363">
        <v>630</v>
      </c>
      <c r="H151" s="363">
        <v>526</v>
      </c>
      <c r="I151" s="363">
        <v>274</v>
      </c>
      <c r="J151" s="363">
        <v>210</v>
      </c>
      <c r="K151" s="363">
        <v>19</v>
      </c>
      <c r="L151" s="365">
        <v>9</v>
      </c>
      <c r="M151" s="369">
        <v>31712</v>
      </c>
    </row>
    <row r="152" spans="1:13" ht="18.75" customHeight="1">
      <c r="A152" s="1059"/>
      <c r="B152" s="209" t="s">
        <v>29</v>
      </c>
      <c r="C152" s="364">
        <v>22268</v>
      </c>
      <c r="D152" s="363">
        <v>4663</v>
      </c>
      <c r="E152" s="363">
        <v>1739</v>
      </c>
      <c r="F152" s="363">
        <v>1904</v>
      </c>
      <c r="G152" s="363">
        <v>667</v>
      </c>
      <c r="H152" s="363">
        <v>583</v>
      </c>
      <c r="I152" s="363">
        <v>293</v>
      </c>
      <c r="J152" s="363">
        <v>214</v>
      </c>
      <c r="K152" s="363">
        <v>20</v>
      </c>
      <c r="L152" s="365">
        <v>10</v>
      </c>
      <c r="M152" s="369">
        <v>32361</v>
      </c>
    </row>
    <row r="153" spans="1:13" ht="18.75" customHeight="1">
      <c r="A153" s="1059"/>
      <c r="B153" s="209" t="s">
        <v>30</v>
      </c>
      <c r="C153" s="364">
        <v>22067</v>
      </c>
      <c r="D153" s="363">
        <v>4675</v>
      </c>
      <c r="E153" s="363">
        <v>1792</v>
      </c>
      <c r="F153" s="363">
        <v>1981</v>
      </c>
      <c r="G153" s="363">
        <v>672</v>
      </c>
      <c r="H153" s="363">
        <v>557</v>
      </c>
      <c r="I153" s="363">
        <v>310</v>
      </c>
      <c r="J153" s="363">
        <v>206</v>
      </c>
      <c r="K153" s="363">
        <v>19</v>
      </c>
      <c r="L153" s="365">
        <v>9</v>
      </c>
      <c r="M153" s="369">
        <v>32288</v>
      </c>
    </row>
    <row r="154" spans="1:13" ht="18.75" customHeight="1">
      <c r="A154" s="1059"/>
      <c r="B154" s="209" t="s">
        <v>31</v>
      </c>
      <c r="C154" s="364">
        <v>22375</v>
      </c>
      <c r="D154" s="363">
        <v>4671</v>
      </c>
      <c r="E154" s="363">
        <v>1816</v>
      </c>
      <c r="F154" s="363">
        <v>2057</v>
      </c>
      <c r="G154" s="363">
        <v>678</v>
      </c>
      <c r="H154" s="363">
        <v>577</v>
      </c>
      <c r="I154" s="363">
        <v>309</v>
      </c>
      <c r="J154" s="363">
        <v>212</v>
      </c>
      <c r="K154" s="363">
        <v>22</v>
      </c>
      <c r="L154" s="365">
        <v>9</v>
      </c>
      <c r="M154" s="369">
        <v>32726</v>
      </c>
    </row>
    <row r="155" spans="1:13" ht="18.75" customHeight="1">
      <c r="A155" s="1059"/>
      <c r="B155" s="209" t="s">
        <v>32</v>
      </c>
      <c r="C155" s="364">
        <v>22588</v>
      </c>
      <c r="D155" s="363">
        <v>4730</v>
      </c>
      <c r="E155" s="363">
        <v>1820</v>
      </c>
      <c r="F155" s="363">
        <v>2102</v>
      </c>
      <c r="G155" s="363">
        <v>684</v>
      </c>
      <c r="H155" s="363">
        <v>594</v>
      </c>
      <c r="I155" s="363">
        <v>311</v>
      </c>
      <c r="J155" s="363">
        <v>210</v>
      </c>
      <c r="K155" s="363">
        <v>24</v>
      </c>
      <c r="L155" s="365">
        <v>9</v>
      </c>
      <c r="M155" s="369">
        <v>33072</v>
      </c>
    </row>
    <row r="156" spans="1:13" ht="18.75" customHeight="1">
      <c r="A156" s="1059"/>
      <c r="B156" s="209" t="s">
        <v>43</v>
      </c>
      <c r="C156" s="364">
        <v>22835</v>
      </c>
      <c r="D156" s="363">
        <v>4818</v>
      </c>
      <c r="E156" s="363">
        <v>1835</v>
      </c>
      <c r="F156" s="363">
        <v>2125</v>
      </c>
      <c r="G156" s="363">
        <v>712</v>
      </c>
      <c r="H156" s="363">
        <v>593</v>
      </c>
      <c r="I156" s="363">
        <v>316</v>
      </c>
      <c r="J156" s="363">
        <v>224</v>
      </c>
      <c r="K156" s="363">
        <v>25</v>
      </c>
      <c r="L156" s="365">
        <v>10</v>
      </c>
      <c r="M156" s="369">
        <v>33493</v>
      </c>
    </row>
    <row r="157" spans="1:13" ht="18.75" customHeight="1">
      <c r="A157" s="1059"/>
      <c r="B157" s="209" t="s">
        <v>49</v>
      </c>
      <c r="C157" s="364">
        <v>22894</v>
      </c>
      <c r="D157" s="363">
        <v>4832</v>
      </c>
      <c r="E157" s="363">
        <v>1851</v>
      </c>
      <c r="F157" s="363">
        <v>2092</v>
      </c>
      <c r="G157" s="363">
        <v>699</v>
      </c>
      <c r="H157" s="363">
        <v>590</v>
      </c>
      <c r="I157" s="363">
        <v>313</v>
      </c>
      <c r="J157" s="363">
        <v>222</v>
      </c>
      <c r="K157" s="363">
        <v>25</v>
      </c>
      <c r="L157" s="365">
        <v>10</v>
      </c>
      <c r="M157" s="369">
        <v>33528</v>
      </c>
    </row>
    <row r="158" spans="1:13" ht="18.75" customHeight="1" thickBot="1">
      <c r="A158" s="1060"/>
      <c r="B158" s="741" t="s">
        <v>201</v>
      </c>
      <c r="C158" s="864">
        <v>22994</v>
      </c>
      <c r="D158" s="865">
        <v>4902</v>
      </c>
      <c r="E158" s="865">
        <v>1828</v>
      </c>
      <c r="F158" s="865">
        <v>2116</v>
      </c>
      <c r="G158" s="865">
        <v>711</v>
      </c>
      <c r="H158" s="865">
        <v>593</v>
      </c>
      <c r="I158" s="865">
        <v>313</v>
      </c>
      <c r="J158" s="865">
        <v>222</v>
      </c>
      <c r="K158" s="865">
        <v>27</v>
      </c>
      <c r="L158" s="866">
        <v>10</v>
      </c>
      <c r="M158" s="867">
        <v>33716</v>
      </c>
    </row>
    <row r="159" spans="1:13" ht="18.75" customHeight="1">
      <c r="A159" s="1061">
        <v>2021</v>
      </c>
      <c r="B159" s="832" t="s">
        <v>165</v>
      </c>
      <c r="C159" s="868">
        <v>23073</v>
      </c>
      <c r="D159" s="869">
        <v>4811</v>
      </c>
      <c r="E159" s="869">
        <v>1790</v>
      </c>
      <c r="F159" s="869">
        <v>2004</v>
      </c>
      <c r="G159" s="869">
        <v>682</v>
      </c>
      <c r="H159" s="869">
        <v>556</v>
      </c>
      <c r="I159" s="869">
        <v>303</v>
      </c>
      <c r="J159" s="869">
        <v>214</v>
      </c>
      <c r="K159" s="869">
        <v>24</v>
      </c>
      <c r="L159" s="870">
        <v>12</v>
      </c>
      <c r="M159" s="871">
        <v>33469</v>
      </c>
    </row>
    <row r="160" spans="1:13" ht="18.75" customHeight="1">
      <c r="A160" s="1059"/>
      <c r="B160" s="209" t="s">
        <v>166</v>
      </c>
      <c r="C160" s="364">
        <v>23280</v>
      </c>
      <c r="D160" s="363">
        <v>4856</v>
      </c>
      <c r="E160" s="363">
        <v>1778</v>
      </c>
      <c r="F160" s="363">
        <v>2038</v>
      </c>
      <c r="G160" s="363">
        <v>661</v>
      </c>
      <c r="H160" s="363">
        <v>540</v>
      </c>
      <c r="I160" s="363">
        <v>305</v>
      </c>
      <c r="J160" s="363">
        <v>214</v>
      </c>
      <c r="K160" s="363">
        <v>27</v>
      </c>
      <c r="L160" s="365">
        <v>10</v>
      </c>
      <c r="M160" s="369">
        <v>33709</v>
      </c>
    </row>
    <row r="161" spans="1:13" ht="18.75" customHeight="1">
      <c r="A161" s="1059"/>
      <c r="B161" s="209" t="s">
        <v>167</v>
      </c>
      <c r="C161" s="364">
        <v>23499</v>
      </c>
      <c r="D161" s="363">
        <v>4917</v>
      </c>
      <c r="E161" s="363">
        <v>1846</v>
      </c>
      <c r="F161" s="363">
        <v>2057</v>
      </c>
      <c r="G161" s="363">
        <v>712</v>
      </c>
      <c r="H161" s="363">
        <v>574</v>
      </c>
      <c r="I161" s="363">
        <v>316</v>
      </c>
      <c r="J161" s="363">
        <v>219</v>
      </c>
      <c r="K161" s="363">
        <v>26</v>
      </c>
      <c r="L161" s="365">
        <v>11</v>
      </c>
      <c r="M161" s="369">
        <v>34177</v>
      </c>
    </row>
    <row r="162" spans="1:13" ht="18.75" customHeight="1">
      <c r="A162" s="1059"/>
      <c r="B162" s="209" t="s">
        <v>168</v>
      </c>
      <c r="C162" s="364">
        <v>23793</v>
      </c>
      <c r="D162" s="363">
        <v>5087</v>
      </c>
      <c r="E162" s="363">
        <v>1915</v>
      </c>
      <c r="F162" s="363">
        <v>2200</v>
      </c>
      <c r="G162" s="363">
        <v>770</v>
      </c>
      <c r="H162" s="363">
        <v>586</v>
      </c>
      <c r="I162" s="363">
        <v>334</v>
      </c>
      <c r="J162" s="363">
        <v>222</v>
      </c>
      <c r="K162" s="363">
        <v>25</v>
      </c>
      <c r="L162" s="365">
        <v>11</v>
      </c>
      <c r="M162" s="369">
        <v>34943</v>
      </c>
    </row>
    <row r="163" spans="1:13" ht="18.75" customHeight="1">
      <c r="A163" s="1059"/>
      <c r="B163" s="209" t="s">
        <v>27</v>
      </c>
      <c r="C163" s="364">
        <v>23852</v>
      </c>
      <c r="D163" s="363">
        <v>5162</v>
      </c>
      <c r="E163" s="363">
        <v>1974</v>
      </c>
      <c r="F163" s="363">
        <v>2210</v>
      </c>
      <c r="G163" s="363">
        <v>786</v>
      </c>
      <c r="H163" s="363">
        <v>594</v>
      </c>
      <c r="I163" s="363">
        <v>326</v>
      </c>
      <c r="J163" s="363">
        <v>221</v>
      </c>
      <c r="K163" s="363">
        <v>24</v>
      </c>
      <c r="L163" s="365">
        <v>12</v>
      </c>
      <c r="M163" s="369">
        <v>35161</v>
      </c>
    </row>
    <row r="164" spans="1:13" ht="18.75" customHeight="1">
      <c r="A164" s="1059"/>
      <c r="B164" s="209" t="s">
        <v>29</v>
      </c>
      <c r="C164" s="364">
        <v>24099</v>
      </c>
      <c r="D164" s="363">
        <v>5175</v>
      </c>
      <c r="E164" s="363">
        <v>1999</v>
      </c>
      <c r="F164" s="363">
        <v>2177</v>
      </c>
      <c r="G164" s="363">
        <v>796</v>
      </c>
      <c r="H164" s="363">
        <v>604</v>
      </c>
      <c r="I164" s="363">
        <v>327</v>
      </c>
      <c r="J164" s="363">
        <v>225</v>
      </c>
      <c r="K164" s="363">
        <v>24</v>
      </c>
      <c r="L164" s="365">
        <v>12</v>
      </c>
      <c r="M164" s="369">
        <v>35438</v>
      </c>
    </row>
    <row r="165" spans="1:13" ht="18.75" customHeight="1">
      <c r="A165" s="1059"/>
      <c r="B165" s="209" t="s">
        <v>30</v>
      </c>
      <c r="C165" s="364">
        <v>24197</v>
      </c>
      <c r="D165" s="363">
        <v>5189</v>
      </c>
      <c r="E165" s="363">
        <v>1958</v>
      </c>
      <c r="F165" s="363">
        <v>2177</v>
      </c>
      <c r="G165" s="363">
        <v>783</v>
      </c>
      <c r="H165" s="363">
        <v>604</v>
      </c>
      <c r="I165" s="363">
        <v>312</v>
      </c>
      <c r="J165" s="363">
        <v>226</v>
      </c>
      <c r="K165" s="363">
        <v>25</v>
      </c>
      <c r="L165" s="365">
        <v>12</v>
      </c>
      <c r="M165" s="369">
        <v>35483</v>
      </c>
    </row>
    <row r="166" spans="1:13" ht="18.75" customHeight="1">
      <c r="A166" s="1059"/>
      <c r="B166" s="209" t="s">
        <v>31</v>
      </c>
      <c r="C166" s="364">
        <v>24045</v>
      </c>
      <c r="D166" s="363">
        <v>5182</v>
      </c>
      <c r="E166" s="363">
        <v>1988</v>
      </c>
      <c r="F166" s="363">
        <v>2193</v>
      </c>
      <c r="G166" s="363">
        <v>778</v>
      </c>
      <c r="H166" s="363">
        <v>608</v>
      </c>
      <c r="I166" s="363">
        <v>327</v>
      </c>
      <c r="J166" s="363">
        <v>230</v>
      </c>
      <c r="K166" s="363">
        <v>25</v>
      </c>
      <c r="L166" s="365">
        <v>12</v>
      </c>
      <c r="M166" s="369">
        <v>35388</v>
      </c>
    </row>
    <row r="167" spans="1:13" ht="18.75" customHeight="1">
      <c r="A167" s="1059"/>
      <c r="B167" s="209" t="s">
        <v>32</v>
      </c>
      <c r="C167" s="364">
        <v>24270</v>
      </c>
      <c r="D167" s="363">
        <v>5314</v>
      </c>
      <c r="E167" s="363">
        <v>1999</v>
      </c>
      <c r="F167" s="363">
        <v>2188</v>
      </c>
      <c r="G167" s="363">
        <v>773</v>
      </c>
      <c r="H167" s="363">
        <v>631</v>
      </c>
      <c r="I167" s="363">
        <v>333</v>
      </c>
      <c r="J167" s="363">
        <v>227</v>
      </c>
      <c r="K167" s="363">
        <v>26</v>
      </c>
      <c r="L167" s="365">
        <v>12</v>
      </c>
      <c r="M167" s="369">
        <v>35773</v>
      </c>
    </row>
    <row r="168" spans="1:13" ht="18.75" customHeight="1">
      <c r="A168" s="1059"/>
      <c r="B168" s="209" t="s">
        <v>43</v>
      </c>
      <c r="C168" s="364">
        <v>24412</v>
      </c>
      <c r="D168" s="363">
        <v>5347</v>
      </c>
      <c r="E168" s="363">
        <v>1974</v>
      </c>
      <c r="F168" s="363">
        <v>2253</v>
      </c>
      <c r="G168" s="363">
        <v>766</v>
      </c>
      <c r="H168" s="363">
        <v>635</v>
      </c>
      <c r="I168" s="363">
        <v>329</v>
      </c>
      <c r="J168" s="363">
        <v>220</v>
      </c>
      <c r="K168" s="363">
        <v>28</v>
      </c>
      <c r="L168" s="365">
        <v>11</v>
      </c>
      <c r="M168" s="369">
        <v>35975</v>
      </c>
    </row>
    <row r="169" spans="1:13" ht="18.75" customHeight="1">
      <c r="A169" s="1059"/>
      <c r="B169" s="209" t="s">
        <v>49</v>
      </c>
      <c r="C169" s="364">
        <v>24699</v>
      </c>
      <c r="D169" s="363">
        <v>5275</v>
      </c>
      <c r="E169" s="363">
        <v>1996</v>
      </c>
      <c r="F169" s="363">
        <v>2249</v>
      </c>
      <c r="G169" s="363">
        <v>774</v>
      </c>
      <c r="H169" s="363">
        <v>605</v>
      </c>
      <c r="I169" s="363">
        <v>335</v>
      </c>
      <c r="J169" s="363">
        <v>224</v>
      </c>
      <c r="K169" s="363">
        <v>29</v>
      </c>
      <c r="L169" s="365">
        <v>11</v>
      </c>
      <c r="M169" s="369">
        <v>36197</v>
      </c>
    </row>
    <row r="170" spans="1:13" ht="18.75" customHeight="1" thickBot="1">
      <c r="A170" s="1060"/>
      <c r="B170" s="741" t="s">
        <v>201</v>
      </c>
      <c r="C170" s="864">
        <v>24915</v>
      </c>
      <c r="D170" s="865">
        <v>5347</v>
      </c>
      <c r="E170" s="865">
        <v>2021</v>
      </c>
      <c r="F170" s="865">
        <v>2171</v>
      </c>
      <c r="G170" s="865">
        <v>763</v>
      </c>
      <c r="H170" s="865">
        <v>603</v>
      </c>
      <c r="I170" s="865">
        <v>319</v>
      </c>
      <c r="J170" s="865">
        <v>224</v>
      </c>
      <c r="K170" s="865">
        <v>29</v>
      </c>
      <c r="L170" s="866">
        <v>11</v>
      </c>
      <c r="M170" s="867">
        <v>36403</v>
      </c>
    </row>
    <row r="171" spans="1:13" ht="18.75" customHeight="1">
      <c r="A171" s="1058">
        <v>2022</v>
      </c>
      <c r="B171" s="207" t="s">
        <v>165</v>
      </c>
      <c r="C171" s="366">
        <v>24761</v>
      </c>
      <c r="D171" s="367">
        <v>5233</v>
      </c>
      <c r="E171" s="367">
        <v>1969</v>
      </c>
      <c r="F171" s="367">
        <v>2063</v>
      </c>
      <c r="G171" s="367">
        <v>706</v>
      </c>
      <c r="H171" s="367">
        <v>559</v>
      </c>
      <c r="I171" s="367">
        <v>300</v>
      </c>
      <c r="J171" s="367">
        <v>227</v>
      </c>
      <c r="K171" s="367">
        <v>28</v>
      </c>
      <c r="L171" s="368">
        <v>12</v>
      </c>
      <c r="M171" s="457">
        <v>35858</v>
      </c>
    </row>
    <row r="172" spans="1:13" ht="18.75" customHeight="1">
      <c r="A172" s="1059"/>
      <c r="B172" s="209" t="s">
        <v>166</v>
      </c>
      <c r="C172" s="364">
        <v>24809</v>
      </c>
      <c r="D172" s="363">
        <v>5245</v>
      </c>
      <c r="E172" s="363">
        <v>1941</v>
      </c>
      <c r="F172" s="363">
        <v>2053</v>
      </c>
      <c r="G172" s="363">
        <v>683</v>
      </c>
      <c r="H172" s="363">
        <v>548</v>
      </c>
      <c r="I172" s="363">
        <v>307</v>
      </c>
      <c r="J172" s="363">
        <v>230</v>
      </c>
      <c r="K172" s="363">
        <v>27</v>
      </c>
      <c r="L172" s="365">
        <v>11</v>
      </c>
      <c r="M172" s="369">
        <v>35854</v>
      </c>
    </row>
    <row r="173" spans="1:13" ht="18.75" customHeight="1">
      <c r="A173" s="1059"/>
      <c r="B173" s="209" t="s">
        <v>167</v>
      </c>
      <c r="C173" s="364">
        <v>24822</v>
      </c>
      <c r="D173" s="363">
        <v>5251</v>
      </c>
      <c r="E173" s="363">
        <v>1998</v>
      </c>
      <c r="F173" s="363">
        <v>2115</v>
      </c>
      <c r="G173" s="363">
        <v>715</v>
      </c>
      <c r="H173" s="363">
        <v>577</v>
      </c>
      <c r="I173" s="363">
        <v>308</v>
      </c>
      <c r="J173" s="363">
        <v>235</v>
      </c>
      <c r="K173" s="363">
        <v>29</v>
      </c>
      <c r="L173" s="365">
        <v>11</v>
      </c>
      <c r="M173" s="369">
        <v>36061</v>
      </c>
    </row>
    <row r="174" spans="1:13" ht="18.75" customHeight="1">
      <c r="A174" s="1059"/>
      <c r="B174" s="209" t="s">
        <v>168</v>
      </c>
      <c r="C174" s="364">
        <v>24843</v>
      </c>
      <c r="D174" s="363">
        <v>5303</v>
      </c>
      <c r="E174" s="363">
        <v>1959</v>
      </c>
      <c r="F174" s="363">
        <v>2222</v>
      </c>
      <c r="G174" s="363">
        <v>721</v>
      </c>
      <c r="H174" s="363">
        <v>574</v>
      </c>
      <c r="I174" s="363">
        <v>313</v>
      </c>
      <c r="J174" s="363">
        <v>232</v>
      </c>
      <c r="K174" s="363">
        <v>27</v>
      </c>
      <c r="L174" s="365">
        <v>12</v>
      </c>
      <c r="M174" s="369">
        <v>36206</v>
      </c>
    </row>
    <row r="175" spans="1:13" ht="18.75" customHeight="1">
      <c r="A175" s="1059"/>
      <c r="B175" s="209" t="s">
        <v>27</v>
      </c>
      <c r="C175" s="364">
        <v>24786</v>
      </c>
      <c r="D175" s="363">
        <v>5386</v>
      </c>
      <c r="E175" s="363">
        <v>2054</v>
      </c>
      <c r="F175" s="363">
        <v>2301</v>
      </c>
      <c r="G175" s="363">
        <v>743</v>
      </c>
      <c r="H175" s="363">
        <v>590</v>
      </c>
      <c r="I175" s="363">
        <v>332</v>
      </c>
      <c r="J175" s="363">
        <v>233</v>
      </c>
      <c r="K175" s="363">
        <v>26</v>
      </c>
      <c r="L175" s="365">
        <v>12</v>
      </c>
      <c r="M175" s="369">
        <v>36463</v>
      </c>
    </row>
    <row r="176" spans="1:13" ht="18.75" customHeight="1">
      <c r="A176" s="1059"/>
      <c r="B176" s="209" t="s">
        <v>29</v>
      </c>
      <c r="C176" s="876">
        <v>24912</v>
      </c>
      <c r="D176" s="363">
        <v>5412</v>
      </c>
      <c r="E176" s="363">
        <v>2109</v>
      </c>
      <c r="F176" s="363">
        <v>2349</v>
      </c>
      <c r="G176" s="363">
        <v>781</v>
      </c>
      <c r="H176" s="363">
        <v>621</v>
      </c>
      <c r="I176" s="363">
        <v>322</v>
      </c>
      <c r="J176" s="363">
        <v>242</v>
      </c>
      <c r="K176" s="363">
        <v>26</v>
      </c>
      <c r="L176" s="365">
        <v>12</v>
      </c>
      <c r="M176" s="369">
        <v>36786</v>
      </c>
    </row>
    <row r="177" spans="1:13" ht="18.75" customHeight="1">
      <c r="A177" s="1059"/>
      <c r="B177" s="209" t="s">
        <v>30</v>
      </c>
      <c r="C177" s="876">
        <v>24599</v>
      </c>
      <c r="D177" s="363">
        <v>5477</v>
      </c>
      <c r="E177" s="363">
        <v>2081</v>
      </c>
      <c r="F177" s="363">
        <v>2322</v>
      </c>
      <c r="G177" s="363">
        <v>748</v>
      </c>
      <c r="H177" s="363">
        <v>604</v>
      </c>
      <c r="I177" s="363">
        <v>314</v>
      </c>
      <c r="J177" s="363">
        <v>240</v>
      </c>
      <c r="K177" s="363">
        <v>25</v>
      </c>
      <c r="L177" s="365">
        <v>12</v>
      </c>
      <c r="M177" s="369">
        <v>36422</v>
      </c>
    </row>
    <row r="178" spans="1:13" ht="18.75" customHeight="1">
      <c r="A178" s="1059"/>
      <c r="B178" s="209" t="s">
        <v>31</v>
      </c>
      <c r="C178" s="876">
        <v>24795</v>
      </c>
      <c r="D178" s="363">
        <v>5518</v>
      </c>
      <c r="E178" s="363">
        <v>2155</v>
      </c>
      <c r="F178" s="363">
        <v>2393</v>
      </c>
      <c r="G178" s="363">
        <v>806</v>
      </c>
      <c r="H178" s="363">
        <v>615</v>
      </c>
      <c r="I178" s="363">
        <v>322</v>
      </c>
      <c r="J178" s="363">
        <v>241</v>
      </c>
      <c r="K178" s="363">
        <v>27</v>
      </c>
      <c r="L178" s="365">
        <v>12</v>
      </c>
      <c r="M178" s="369">
        <v>36884</v>
      </c>
    </row>
    <row r="179" spans="1:13" ht="18.75" customHeight="1">
      <c r="A179" s="1059"/>
      <c r="B179" s="209" t="s">
        <v>32</v>
      </c>
      <c r="C179" s="876">
        <v>25149</v>
      </c>
      <c r="D179" s="363">
        <v>5532</v>
      </c>
      <c r="E179" s="363">
        <v>2202</v>
      </c>
      <c r="F179" s="363">
        <v>2429</v>
      </c>
      <c r="G179" s="363">
        <v>801</v>
      </c>
      <c r="H179" s="363">
        <v>627</v>
      </c>
      <c r="I179" s="363">
        <v>330</v>
      </c>
      <c r="J179" s="363">
        <v>239</v>
      </c>
      <c r="K179" s="363">
        <v>27</v>
      </c>
      <c r="L179" s="365">
        <v>11</v>
      </c>
      <c r="M179" s="369">
        <v>37347</v>
      </c>
    </row>
    <row r="180" spans="1:13" ht="18.75" customHeight="1">
      <c r="A180" s="1059"/>
      <c r="B180" s="209" t="s">
        <v>43</v>
      </c>
      <c r="C180" s="876">
        <v>25406</v>
      </c>
      <c r="D180" s="363">
        <v>5546</v>
      </c>
      <c r="E180" s="363">
        <v>2152</v>
      </c>
      <c r="F180" s="363">
        <v>2387</v>
      </c>
      <c r="G180" s="363">
        <v>826</v>
      </c>
      <c r="H180" s="363">
        <v>620</v>
      </c>
      <c r="I180" s="363">
        <v>327</v>
      </c>
      <c r="J180" s="363">
        <v>241</v>
      </c>
      <c r="K180" s="363">
        <v>28</v>
      </c>
      <c r="L180" s="365">
        <v>12</v>
      </c>
      <c r="M180" s="369">
        <v>37545</v>
      </c>
    </row>
    <row r="181" spans="1:13" ht="18.75" customHeight="1">
      <c r="A181" s="1059"/>
      <c r="B181" s="209" t="s">
        <v>49</v>
      </c>
      <c r="C181" s="876">
        <v>25519</v>
      </c>
      <c r="D181" s="363">
        <v>5530</v>
      </c>
      <c r="E181" s="363">
        <v>2165</v>
      </c>
      <c r="F181" s="363">
        <v>2421</v>
      </c>
      <c r="G181" s="363">
        <v>796</v>
      </c>
      <c r="H181" s="363">
        <v>607</v>
      </c>
      <c r="I181" s="363">
        <v>330</v>
      </c>
      <c r="J181" s="363">
        <v>245</v>
      </c>
      <c r="K181" s="363">
        <v>28</v>
      </c>
      <c r="L181" s="365">
        <v>11</v>
      </c>
      <c r="M181" s="369">
        <v>37652</v>
      </c>
    </row>
    <row r="182" spans="1:13" ht="18.75" customHeight="1" thickBot="1">
      <c r="A182" s="1060"/>
      <c r="B182" s="741" t="s">
        <v>201</v>
      </c>
      <c r="C182" s="881">
        <v>25722</v>
      </c>
      <c r="D182" s="865">
        <v>5583</v>
      </c>
      <c r="E182" s="865">
        <v>2188</v>
      </c>
      <c r="F182" s="865">
        <v>2433</v>
      </c>
      <c r="G182" s="865">
        <v>783</v>
      </c>
      <c r="H182" s="865">
        <v>619</v>
      </c>
      <c r="I182" s="865">
        <v>336</v>
      </c>
      <c r="J182" s="865">
        <v>245</v>
      </c>
      <c r="K182" s="865">
        <v>27</v>
      </c>
      <c r="L182" s="866">
        <v>12</v>
      </c>
      <c r="M182" s="867">
        <v>37948</v>
      </c>
    </row>
    <row r="183" spans="1:13" ht="18.75" customHeight="1">
      <c r="A183" s="1061">
        <v>2023</v>
      </c>
      <c r="B183" s="832" t="s">
        <v>165</v>
      </c>
      <c r="C183" s="868">
        <v>25272</v>
      </c>
      <c r="D183" s="869">
        <v>5401</v>
      </c>
      <c r="E183" s="869">
        <v>2086</v>
      </c>
      <c r="F183" s="869">
        <v>2302</v>
      </c>
      <c r="G183" s="869">
        <v>772</v>
      </c>
      <c r="H183" s="869">
        <v>574</v>
      </c>
      <c r="I183" s="869">
        <v>337</v>
      </c>
      <c r="J183" s="869">
        <v>241</v>
      </c>
      <c r="K183" s="869">
        <v>27</v>
      </c>
      <c r="L183" s="870">
        <v>12</v>
      </c>
      <c r="M183" s="871">
        <v>37024</v>
      </c>
    </row>
    <row r="184" spans="1:13" ht="18.75" customHeight="1">
      <c r="A184" s="1059"/>
      <c r="B184" s="209" t="s">
        <v>166</v>
      </c>
      <c r="C184" s="364">
        <v>25246</v>
      </c>
      <c r="D184" s="363">
        <v>5364</v>
      </c>
      <c r="E184" s="363">
        <v>1989</v>
      </c>
      <c r="F184" s="363">
        <v>2264</v>
      </c>
      <c r="G184" s="363">
        <v>732</v>
      </c>
      <c r="H184" s="363">
        <v>571</v>
      </c>
      <c r="I184" s="363">
        <v>332</v>
      </c>
      <c r="J184" s="363">
        <v>239</v>
      </c>
      <c r="K184" s="363">
        <v>28</v>
      </c>
      <c r="L184" s="365">
        <v>11</v>
      </c>
      <c r="M184" s="369">
        <v>36776</v>
      </c>
    </row>
    <row r="185" spans="1:13" ht="18.75" customHeight="1">
      <c r="A185" s="1059"/>
      <c r="B185" s="209" t="s">
        <v>167</v>
      </c>
      <c r="C185" s="364">
        <v>25241</v>
      </c>
      <c r="D185" s="363">
        <v>5452</v>
      </c>
      <c r="E185" s="363">
        <v>1995</v>
      </c>
      <c r="F185" s="363">
        <v>2320</v>
      </c>
      <c r="G185" s="363">
        <v>753</v>
      </c>
      <c r="H185" s="363">
        <v>604</v>
      </c>
      <c r="I185" s="363">
        <v>342</v>
      </c>
      <c r="J185" s="363">
        <v>248</v>
      </c>
      <c r="K185" s="363">
        <v>27</v>
      </c>
      <c r="L185" s="365">
        <v>11</v>
      </c>
      <c r="M185" s="369">
        <v>36993</v>
      </c>
    </row>
    <row r="186" spans="1:13" ht="18.75" customHeight="1">
      <c r="A186" s="1059"/>
      <c r="B186" s="209" t="s">
        <v>168</v>
      </c>
      <c r="C186" s="364">
        <v>24787</v>
      </c>
      <c r="D186" s="363">
        <v>5166</v>
      </c>
      <c r="E186" s="363">
        <v>1938</v>
      </c>
      <c r="F186" s="363">
        <v>2174</v>
      </c>
      <c r="G186" s="363">
        <v>711</v>
      </c>
      <c r="H186" s="363">
        <v>540</v>
      </c>
      <c r="I186" s="363">
        <v>315</v>
      </c>
      <c r="J186" s="363">
        <v>218</v>
      </c>
      <c r="K186" s="363">
        <v>21</v>
      </c>
      <c r="L186" s="365">
        <v>10</v>
      </c>
      <c r="M186" s="369">
        <v>35880</v>
      </c>
    </row>
    <row r="187" spans="1:13" ht="18.75" customHeight="1">
      <c r="A187" s="1059"/>
      <c r="B187" s="209" t="s">
        <v>27</v>
      </c>
      <c r="C187" s="364">
        <v>25027</v>
      </c>
      <c r="D187" s="363">
        <v>5221</v>
      </c>
      <c r="E187" s="363">
        <v>1950</v>
      </c>
      <c r="F187" s="363">
        <v>2270</v>
      </c>
      <c r="G187" s="363">
        <v>729</v>
      </c>
      <c r="H187" s="363">
        <v>535</v>
      </c>
      <c r="I187" s="363">
        <v>335</v>
      </c>
      <c r="J187" s="363">
        <v>210</v>
      </c>
      <c r="K187" s="363">
        <v>22</v>
      </c>
      <c r="L187" s="365">
        <v>8</v>
      </c>
      <c r="M187" s="369">
        <v>36307</v>
      </c>
    </row>
    <row r="188" spans="1:13" ht="18.75" customHeight="1">
      <c r="A188" s="1059"/>
      <c r="B188" s="209" t="s">
        <v>29</v>
      </c>
      <c r="C188" s="876">
        <v>25126</v>
      </c>
      <c r="D188" s="363">
        <v>5270</v>
      </c>
      <c r="E188" s="363">
        <v>2006</v>
      </c>
      <c r="F188" s="363">
        <v>2253</v>
      </c>
      <c r="G188" s="363">
        <v>754</v>
      </c>
      <c r="H188" s="363">
        <v>539</v>
      </c>
      <c r="I188" s="363">
        <v>328</v>
      </c>
      <c r="J188" s="363">
        <v>215</v>
      </c>
      <c r="K188" s="363">
        <v>19</v>
      </c>
      <c r="L188" s="365">
        <v>9</v>
      </c>
      <c r="M188" s="369">
        <v>36519</v>
      </c>
    </row>
    <row r="189" spans="1:13" ht="18.75" customHeight="1">
      <c r="A189" s="1059"/>
      <c r="B189" s="209" t="s">
        <v>30</v>
      </c>
      <c r="C189" s="876">
        <v>25106</v>
      </c>
      <c r="D189" s="363">
        <v>5337</v>
      </c>
      <c r="E189" s="363">
        <v>2039</v>
      </c>
      <c r="F189" s="363">
        <v>2294</v>
      </c>
      <c r="G189" s="363">
        <v>773</v>
      </c>
      <c r="H189" s="363">
        <v>553</v>
      </c>
      <c r="I189" s="363">
        <v>335</v>
      </c>
      <c r="J189" s="363">
        <v>221</v>
      </c>
      <c r="K189" s="363">
        <v>22</v>
      </c>
      <c r="L189" s="365">
        <v>9</v>
      </c>
      <c r="M189" s="369">
        <v>36689</v>
      </c>
    </row>
    <row r="190" spans="1:13" ht="18.75" customHeight="1">
      <c r="A190" s="1059"/>
      <c r="B190" s="209" t="s">
        <v>31</v>
      </c>
      <c r="C190" s="876">
        <v>25359</v>
      </c>
      <c r="D190" s="363">
        <v>5387</v>
      </c>
      <c r="E190" s="363">
        <v>2067</v>
      </c>
      <c r="F190" s="363">
        <v>2319</v>
      </c>
      <c r="G190" s="363">
        <v>785</v>
      </c>
      <c r="H190" s="363">
        <v>564</v>
      </c>
      <c r="I190" s="363">
        <v>329</v>
      </c>
      <c r="J190" s="363">
        <v>219</v>
      </c>
      <c r="K190" s="363">
        <v>23</v>
      </c>
      <c r="L190" s="365">
        <v>9</v>
      </c>
      <c r="M190" s="369">
        <v>37061</v>
      </c>
    </row>
    <row r="191" spans="1:13" ht="18.75" customHeight="1">
      <c r="A191" s="1059"/>
      <c r="B191" s="209" t="s">
        <v>32</v>
      </c>
      <c r="C191" s="876">
        <v>25723</v>
      </c>
      <c r="D191" s="363">
        <v>5429</v>
      </c>
      <c r="E191" s="363">
        <v>2042</v>
      </c>
      <c r="F191" s="363">
        <v>2416</v>
      </c>
      <c r="G191" s="363">
        <v>798</v>
      </c>
      <c r="H191" s="363">
        <v>559</v>
      </c>
      <c r="I191" s="363">
        <v>324</v>
      </c>
      <c r="J191" s="363">
        <v>219</v>
      </c>
      <c r="K191" s="363">
        <v>24</v>
      </c>
      <c r="L191" s="365">
        <v>9</v>
      </c>
      <c r="M191" s="369">
        <v>37543</v>
      </c>
    </row>
    <row r="192" spans="1:13" ht="18.75" customHeight="1">
      <c r="A192" s="1059"/>
      <c r="B192" s="209" t="s">
        <v>43</v>
      </c>
      <c r="C192" s="876">
        <v>25882</v>
      </c>
      <c r="D192" s="363">
        <v>5333</v>
      </c>
      <c r="E192" s="363">
        <v>2092</v>
      </c>
      <c r="F192" s="363">
        <v>2405</v>
      </c>
      <c r="G192" s="363">
        <v>772</v>
      </c>
      <c r="H192" s="363">
        <v>562</v>
      </c>
      <c r="I192" s="363">
        <v>317</v>
      </c>
      <c r="J192" s="363">
        <v>222</v>
      </c>
      <c r="K192" s="363">
        <v>23</v>
      </c>
      <c r="L192" s="365">
        <v>9</v>
      </c>
      <c r="M192" s="369">
        <v>37617</v>
      </c>
    </row>
    <row r="193" spans="1:13" ht="18.75" customHeight="1">
      <c r="A193" s="1059"/>
      <c r="B193" s="209" t="s">
        <v>49</v>
      </c>
      <c r="C193" s="876">
        <v>25992</v>
      </c>
      <c r="D193" s="363">
        <v>5352</v>
      </c>
      <c r="E193" s="363">
        <v>2093</v>
      </c>
      <c r="F193" s="363">
        <v>2357</v>
      </c>
      <c r="G193" s="363">
        <v>776</v>
      </c>
      <c r="H193" s="363">
        <v>539</v>
      </c>
      <c r="I193" s="363">
        <v>319</v>
      </c>
      <c r="J193" s="363">
        <v>223</v>
      </c>
      <c r="K193" s="363">
        <v>22</v>
      </c>
      <c r="L193" s="365">
        <v>9</v>
      </c>
      <c r="M193" s="369">
        <v>37682</v>
      </c>
    </row>
    <row r="194" spans="1:13" ht="18.75" customHeight="1" thickBot="1">
      <c r="A194" s="1062"/>
      <c r="B194" s="691" t="s">
        <v>201</v>
      </c>
      <c r="C194" s="877">
        <v>26196</v>
      </c>
      <c r="D194" s="692">
        <v>5454</v>
      </c>
      <c r="E194" s="692">
        <v>2033</v>
      </c>
      <c r="F194" s="692">
        <v>2393</v>
      </c>
      <c r="G194" s="692">
        <v>743</v>
      </c>
      <c r="H194" s="692">
        <v>544</v>
      </c>
      <c r="I194" s="692">
        <v>321</v>
      </c>
      <c r="J194" s="692">
        <v>226</v>
      </c>
      <c r="K194" s="692">
        <v>22</v>
      </c>
      <c r="L194" s="693">
        <v>9</v>
      </c>
      <c r="M194" s="694">
        <v>37941</v>
      </c>
    </row>
    <row r="195" spans="1:13" ht="13.5" thickTop="1">
      <c r="A195" s="1258"/>
      <c r="B195" s="1258"/>
      <c r="C195" s="1258"/>
      <c r="D195" s="1258"/>
      <c r="E195" s="1258"/>
      <c r="F195" s="1258"/>
      <c r="G195" s="1258"/>
      <c r="H195" s="1258"/>
      <c r="I195" s="1258"/>
      <c r="J195" s="1258"/>
      <c r="K195" s="1258"/>
      <c r="L195" s="1258"/>
      <c r="M195" s="1258"/>
    </row>
    <row r="196" spans="1:13" ht="12.75">
      <c r="A196" s="1003" t="s">
        <v>34</v>
      </c>
      <c r="B196" s="1003"/>
      <c r="C196" s="1003"/>
      <c r="D196" s="1003"/>
      <c r="E196" s="1003"/>
      <c r="F196" s="616"/>
      <c r="G196" s="51"/>
      <c r="H196" s="51"/>
      <c r="I196" s="51"/>
      <c r="J196" s="51"/>
      <c r="K196" s="51"/>
      <c r="L196" s="51"/>
      <c r="M196" s="51"/>
    </row>
    <row r="197" spans="1:13" ht="12.75">
      <c r="A197" s="1002" t="s">
        <v>625</v>
      </c>
      <c r="B197" s="1007"/>
      <c r="C197" s="1007"/>
      <c r="D197" s="1007"/>
      <c r="E197" s="563"/>
      <c r="F197" s="563"/>
      <c r="G197" s="621"/>
      <c r="H197" s="621"/>
      <c r="I197" s="621"/>
      <c r="J197" s="621"/>
      <c r="K197" s="621"/>
      <c r="L197" s="621"/>
      <c r="M197" s="621"/>
    </row>
    <row r="198" spans="1:13" ht="12.75">
      <c r="A198" s="1002" t="s">
        <v>35</v>
      </c>
      <c r="B198" s="1002"/>
      <c r="C198" s="1002"/>
      <c r="D198" s="1002"/>
      <c r="E198" s="1002"/>
      <c r="F198" s="1002"/>
      <c r="G198" s="621"/>
      <c r="H198" s="621"/>
      <c r="I198" s="621"/>
      <c r="J198" s="621"/>
      <c r="K198" s="621"/>
      <c r="L198" s="621"/>
      <c r="M198" s="621"/>
    </row>
    <row r="199" spans="1:6" ht="12.75">
      <c r="A199" s="1041" t="s">
        <v>350</v>
      </c>
      <c r="B199" s="1041"/>
      <c r="C199" s="1041"/>
      <c r="D199" s="1041"/>
      <c r="E199" s="1041"/>
      <c r="F199" s="52"/>
    </row>
    <row r="200" spans="1:6" ht="12.75">
      <c r="A200" s="469"/>
      <c r="B200" s="469"/>
      <c r="C200" s="469"/>
      <c r="D200" s="469"/>
      <c r="E200" s="469"/>
      <c r="F200" s="52"/>
    </row>
    <row r="201" spans="1:6" ht="12.75">
      <c r="A201" s="469"/>
      <c r="B201" s="469"/>
      <c r="C201" s="469"/>
      <c r="D201" s="469"/>
      <c r="E201" s="469"/>
      <c r="F201" s="52"/>
    </row>
    <row r="203" spans="1:13" ht="12.75">
      <c r="A203" s="45"/>
      <c r="B203" s="45"/>
      <c r="C203" s="45"/>
      <c r="D203" s="46"/>
      <c r="E203" s="1008" t="s">
        <v>36</v>
      </c>
      <c r="F203" s="1008"/>
      <c r="G203" s="45"/>
      <c r="H203" s="53"/>
      <c r="I203" s="53"/>
      <c r="J203" s="53"/>
      <c r="K203" s="45"/>
      <c r="L203" s="45"/>
      <c r="M203" s="45"/>
    </row>
  </sheetData>
  <sheetProtection/>
  <mergeCells count="29">
    <mergeCell ref="A195:M195"/>
    <mergeCell ref="A171:A182"/>
    <mergeCell ref="A2:M2"/>
    <mergeCell ref="A3:M3"/>
    <mergeCell ref="A7:A14"/>
    <mergeCell ref="A4:A6"/>
    <mergeCell ref="M4:M6"/>
    <mergeCell ref="A87:A98"/>
    <mergeCell ref="A39:A50"/>
    <mergeCell ref="E203:F203"/>
    <mergeCell ref="B4:B6"/>
    <mergeCell ref="C4:L4"/>
    <mergeCell ref="C5:L5"/>
    <mergeCell ref="A15:A26"/>
    <mergeCell ref="A196:E196"/>
    <mergeCell ref="A99:A110"/>
    <mergeCell ref="A197:D197"/>
    <mergeCell ref="A198:F198"/>
    <mergeCell ref="A111:A122"/>
    <mergeCell ref="A199:E199"/>
    <mergeCell ref="A135:A146"/>
    <mergeCell ref="A27:A38"/>
    <mergeCell ref="A75:A86"/>
    <mergeCell ref="A63:A74"/>
    <mergeCell ref="A51:A62"/>
    <mergeCell ref="A123:A134"/>
    <mergeCell ref="A183:A194"/>
    <mergeCell ref="A147:A158"/>
    <mergeCell ref="A159:A170"/>
  </mergeCells>
  <hyperlinks>
    <hyperlink ref="A1" r:id="rId1" display="http://kayham.erciyes.edu.tr/"/>
  </hyperlinks>
  <printOptions/>
  <pageMargins left="0.37" right="0.34" top="0.66" bottom="0.2" header="0.5" footer="0.16"/>
  <pageSetup fitToHeight="1" fitToWidth="1" horizontalDpi="600" verticalDpi="600" orientation="landscape" paperSize="9" scale="71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3"/>
  <sheetViews>
    <sheetView zoomScalePageLayoutView="0" workbookViewId="0" topLeftCell="A1">
      <selection activeCell="A2" sqref="A2:M2"/>
    </sheetView>
  </sheetViews>
  <sheetFormatPr defaultColWidth="9.140625" defaultRowHeight="12.75"/>
  <cols>
    <col min="2" max="2" width="16.28125" style="0" customWidth="1"/>
    <col min="3" max="9" width="10.7109375" style="0" customWidth="1"/>
    <col min="10" max="10" width="12.140625" style="0" customWidth="1"/>
    <col min="11" max="11" width="12.421875" style="0" customWidth="1"/>
    <col min="12" max="12" width="10.7109375" style="0" customWidth="1"/>
    <col min="13" max="13" width="13.00390625" style="0" customWidth="1"/>
  </cols>
  <sheetData>
    <row r="1" spans="1:22" s="83" customFormat="1" ht="15" customHeight="1" thickBot="1">
      <c r="A1" s="1107" t="s">
        <v>3</v>
      </c>
      <c r="B1" s="1107"/>
      <c r="C1" s="1107"/>
      <c r="D1" s="1107"/>
      <c r="E1" s="190"/>
      <c r="F1" s="190"/>
      <c r="G1" s="190"/>
      <c r="H1" s="190"/>
      <c r="I1" s="190"/>
      <c r="J1" s="190"/>
      <c r="K1" s="190"/>
      <c r="L1" s="190"/>
      <c r="M1" s="620" t="s">
        <v>4</v>
      </c>
      <c r="O1" s="190"/>
      <c r="P1" s="190"/>
      <c r="Q1" s="190"/>
      <c r="R1" s="190"/>
      <c r="S1" s="190"/>
      <c r="T1" s="190"/>
      <c r="U1" s="190"/>
      <c r="V1" s="190"/>
    </row>
    <row r="2" spans="1:13" ht="21" customHeight="1" thickBot="1" thickTop="1">
      <c r="A2" s="1101" t="s">
        <v>169</v>
      </c>
      <c r="B2" s="1102"/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3"/>
    </row>
    <row r="3" spans="1:13" ht="33" customHeight="1" thickBot="1">
      <c r="A3" s="1104" t="s">
        <v>546</v>
      </c>
      <c r="B3" s="1105"/>
      <c r="C3" s="1105"/>
      <c r="D3" s="1105"/>
      <c r="E3" s="1105"/>
      <c r="F3" s="1105"/>
      <c r="G3" s="1105"/>
      <c r="H3" s="1105"/>
      <c r="I3" s="1105"/>
      <c r="J3" s="1105"/>
      <c r="K3" s="1105"/>
      <c r="L3" s="1105"/>
      <c r="M3" s="1106"/>
    </row>
    <row r="4" spans="1:13" s="83" customFormat="1" ht="28.5" customHeight="1" thickBot="1">
      <c r="A4" s="1053" t="s">
        <v>52</v>
      </c>
      <c r="B4" s="974" t="s">
        <v>6</v>
      </c>
      <c r="C4" s="977" t="s">
        <v>224</v>
      </c>
      <c r="D4" s="978"/>
      <c r="E4" s="978"/>
      <c r="F4" s="978"/>
      <c r="G4" s="978"/>
      <c r="H4" s="978"/>
      <c r="I4" s="978"/>
      <c r="J4" s="978"/>
      <c r="K4" s="978"/>
      <c r="L4" s="979"/>
      <c r="M4" s="980" t="s">
        <v>235</v>
      </c>
    </row>
    <row r="5" spans="1:13" s="83" customFormat="1" ht="38.25" customHeight="1" thickBot="1">
      <c r="A5" s="1054"/>
      <c r="B5" s="975"/>
      <c r="C5" s="971" t="s">
        <v>236</v>
      </c>
      <c r="D5" s="972"/>
      <c r="E5" s="972"/>
      <c r="F5" s="972"/>
      <c r="G5" s="972"/>
      <c r="H5" s="972"/>
      <c r="I5" s="972"/>
      <c r="J5" s="972"/>
      <c r="K5" s="972"/>
      <c r="L5" s="973"/>
      <c r="M5" s="981"/>
    </row>
    <row r="6" spans="1:13" s="83" customFormat="1" ht="42.75" customHeight="1" thickBot="1">
      <c r="A6" s="1055"/>
      <c r="B6" s="976"/>
      <c r="C6" s="210" t="s">
        <v>225</v>
      </c>
      <c r="D6" s="211" t="s">
        <v>226</v>
      </c>
      <c r="E6" s="211" t="s">
        <v>227</v>
      </c>
      <c r="F6" s="211" t="s">
        <v>228</v>
      </c>
      <c r="G6" s="211" t="s">
        <v>229</v>
      </c>
      <c r="H6" s="211" t="s">
        <v>230</v>
      </c>
      <c r="I6" s="211" t="s">
        <v>231</v>
      </c>
      <c r="J6" s="211" t="s">
        <v>232</v>
      </c>
      <c r="K6" s="211" t="s">
        <v>233</v>
      </c>
      <c r="L6" s="212" t="s">
        <v>234</v>
      </c>
      <c r="M6" s="982"/>
    </row>
    <row r="7" spans="1:13" ht="18.75" customHeight="1">
      <c r="A7" s="1053">
        <v>2008</v>
      </c>
      <c r="B7" s="207" t="s">
        <v>27</v>
      </c>
      <c r="C7" s="213">
        <v>17286</v>
      </c>
      <c r="D7" s="214">
        <v>15123</v>
      </c>
      <c r="E7" s="214">
        <v>8753</v>
      </c>
      <c r="F7" s="214">
        <v>19903</v>
      </c>
      <c r="G7" s="214">
        <v>11710</v>
      </c>
      <c r="H7" s="214">
        <v>16442</v>
      </c>
      <c r="I7" s="214">
        <v>13940</v>
      </c>
      <c r="J7" s="214">
        <v>28834</v>
      </c>
      <c r="K7" s="214">
        <v>13662</v>
      </c>
      <c r="L7" s="215">
        <v>10209</v>
      </c>
      <c r="M7" s="196">
        <f>SUM(C7:L7)</f>
        <v>155862</v>
      </c>
    </row>
    <row r="8" spans="1:13" ht="18.75" customHeight="1">
      <c r="A8" s="1054"/>
      <c r="B8" s="208" t="s">
        <v>29</v>
      </c>
      <c r="C8" s="195">
        <v>17668</v>
      </c>
      <c r="D8" s="194">
        <v>11650</v>
      </c>
      <c r="E8" s="194">
        <v>8829</v>
      </c>
      <c r="F8" s="194">
        <v>17393</v>
      </c>
      <c r="G8" s="194">
        <v>11027</v>
      </c>
      <c r="H8" s="194">
        <v>16077</v>
      </c>
      <c r="I8" s="194">
        <v>13512</v>
      </c>
      <c r="J8" s="194">
        <v>29201</v>
      </c>
      <c r="K8" s="194">
        <v>13634</v>
      </c>
      <c r="L8" s="216">
        <v>6935</v>
      </c>
      <c r="M8" s="197">
        <f aca="true" t="shared" si="0" ref="M8:M24">SUM(C8:L8)</f>
        <v>145926</v>
      </c>
    </row>
    <row r="9" spans="1:13" ht="18.75" customHeight="1">
      <c r="A9" s="1054"/>
      <c r="B9" s="209" t="s">
        <v>30</v>
      </c>
      <c r="C9" s="195">
        <v>21175</v>
      </c>
      <c r="D9" s="194">
        <v>11457</v>
      </c>
      <c r="E9" s="194">
        <v>8632</v>
      </c>
      <c r="F9" s="194">
        <v>17471</v>
      </c>
      <c r="G9" s="194">
        <v>11424</v>
      </c>
      <c r="H9" s="194">
        <v>15006</v>
      </c>
      <c r="I9" s="194">
        <v>13691</v>
      </c>
      <c r="J9" s="194">
        <v>27218</v>
      </c>
      <c r="K9" s="194">
        <v>14153</v>
      </c>
      <c r="L9" s="216">
        <v>4902</v>
      </c>
      <c r="M9" s="197">
        <f t="shared" si="0"/>
        <v>145129</v>
      </c>
    </row>
    <row r="10" spans="1:13" ht="18.75" customHeight="1">
      <c r="A10" s="1054"/>
      <c r="B10" s="208" t="s">
        <v>31</v>
      </c>
      <c r="C10" s="195">
        <f>17829+1365</f>
        <v>19194</v>
      </c>
      <c r="D10" s="194">
        <v>11723</v>
      </c>
      <c r="E10" s="194">
        <v>8498</v>
      </c>
      <c r="F10" s="194">
        <v>17521</v>
      </c>
      <c r="G10" s="194">
        <v>11349</v>
      </c>
      <c r="H10" s="194">
        <v>14573</v>
      </c>
      <c r="I10" s="194">
        <v>14700</v>
      </c>
      <c r="J10" s="194">
        <v>26997</v>
      </c>
      <c r="K10" s="194">
        <v>14483</v>
      </c>
      <c r="L10" s="216">
        <v>5908</v>
      </c>
      <c r="M10" s="197">
        <f t="shared" si="0"/>
        <v>144946</v>
      </c>
    </row>
    <row r="11" spans="1:13" ht="18.75" customHeight="1">
      <c r="A11" s="1054"/>
      <c r="B11" s="209" t="s">
        <v>32</v>
      </c>
      <c r="C11" s="195">
        <v>18101</v>
      </c>
      <c r="D11" s="194">
        <v>13004</v>
      </c>
      <c r="E11" s="194">
        <v>8523</v>
      </c>
      <c r="F11" s="194">
        <v>17712</v>
      </c>
      <c r="G11" s="194">
        <v>11092</v>
      </c>
      <c r="H11" s="194">
        <v>14741</v>
      </c>
      <c r="I11" s="194">
        <v>15446</v>
      </c>
      <c r="J11" s="194">
        <v>27652</v>
      </c>
      <c r="K11" s="194">
        <v>12527</v>
      </c>
      <c r="L11" s="216">
        <v>7133</v>
      </c>
      <c r="M11" s="197">
        <f t="shared" si="0"/>
        <v>145931</v>
      </c>
    </row>
    <row r="12" spans="1:13" ht="18.75" customHeight="1">
      <c r="A12" s="1054"/>
      <c r="B12" s="209" t="s">
        <v>43</v>
      </c>
      <c r="C12" s="21">
        <v>18026</v>
      </c>
      <c r="D12" s="194">
        <v>11913</v>
      </c>
      <c r="E12" s="194">
        <v>8622</v>
      </c>
      <c r="F12" s="22">
        <v>17461</v>
      </c>
      <c r="G12" s="194">
        <v>11064</v>
      </c>
      <c r="H12" s="22">
        <v>14856</v>
      </c>
      <c r="I12" s="194">
        <v>14842</v>
      </c>
      <c r="J12" s="22">
        <f>28063-77</f>
        <v>27986</v>
      </c>
      <c r="K12" s="194">
        <v>13235</v>
      </c>
      <c r="L12" s="216">
        <v>7432</v>
      </c>
      <c r="M12" s="197">
        <f t="shared" si="0"/>
        <v>145437</v>
      </c>
    </row>
    <row r="13" spans="1:13" ht="18.75" customHeight="1">
      <c r="A13" s="1054"/>
      <c r="B13" s="209" t="s">
        <v>49</v>
      </c>
      <c r="C13" s="21">
        <v>18228</v>
      </c>
      <c r="D13" s="194">
        <v>11831</v>
      </c>
      <c r="E13" s="194">
        <v>8625</v>
      </c>
      <c r="F13" s="22">
        <v>17231</v>
      </c>
      <c r="G13" s="194">
        <v>10601</v>
      </c>
      <c r="H13" s="22">
        <v>14874</v>
      </c>
      <c r="I13" s="194">
        <v>14446</v>
      </c>
      <c r="J13" s="22">
        <v>27906</v>
      </c>
      <c r="K13" s="194">
        <v>13036</v>
      </c>
      <c r="L13" s="216">
        <v>6383</v>
      </c>
      <c r="M13" s="197">
        <f t="shared" si="0"/>
        <v>143161</v>
      </c>
    </row>
    <row r="14" spans="1:13" ht="18.75" customHeight="1" thickBot="1">
      <c r="A14" s="1054"/>
      <c r="B14" s="260" t="s">
        <v>201</v>
      </c>
      <c r="C14" s="254">
        <v>18220</v>
      </c>
      <c r="D14" s="251">
        <f>11852+52</f>
        <v>11904</v>
      </c>
      <c r="E14" s="251">
        <v>8265</v>
      </c>
      <c r="F14" s="225">
        <v>16446</v>
      </c>
      <c r="G14" s="251">
        <v>9990</v>
      </c>
      <c r="H14" s="225">
        <v>13902</v>
      </c>
      <c r="I14" s="251">
        <v>13607</v>
      </c>
      <c r="J14" s="225">
        <v>26524</v>
      </c>
      <c r="K14" s="251">
        <v>12773</v>
      </c>
      <c r="L14" s="252">
        <v>6345</v>
      </c>
      <c r="M14" s="253">
        <f t="shared" si="0"/>
        <v>137976</v>
      </c>
    </row>
    <row r="15" spans="1:13" ht="18.75" customHeight="1">
      <c r="A15" s="956">
        <v>2009</v>
      </c>
      <c r="B15" s="207" t="s">
        <v>165</v>
      </c>
      <c r="C15" s="63">
        <v>17978</v>
      </c>
      <c r="D15" s="214">
        <v>11600</v>
      </c>
      <c r="E15" s="214">
        <v>8503</v>
      </c>
      <c r="F15" s="64">
        <v>14368</v>
      </c>
      <c r="G15" s="214">
        <v>8836</v>
      </c>
      <c r="H15" s="64">
        <v>12713</v>
      </c>
      <c r="I15" s="214">
        <v>13317</v>
      </c>
      <c r="J15" s="64">
        <v>24898</v>
      </c>
      <c r="K15" s="214">
        <v>12102</v>
      </c>
      <c r="L15" s="215">
        <v>6108</v>
      </c>
      <c r="M15" s="196">
        <f t="shared" si="0"/>
        <v>130423</v>
      </c>
    </row>
    <row r="16" spans="1:13" ht="18.75" customHeight="1">
      <c r="A16" s="957"/>
      <c r="B16" s="209" t="s">
        <v>166</v>
      </c>
      <c r="C16" s="21">
        <v>18094</v>
      </c>
      <c r="D16" s="194">
        <v>11576</v>
      </c>
      <c r="E16" s="194">
        <v>8612</v>
      </c>
      <c r="F16" s="22">
        <v>13999</v>
      </c>
      <c r="G16" s="194">
        <v>8324</v>
      </c>
      <c r="H16" s="22">
        <v>12167</v>
      </c>
      <c r="I16" s="194">
        <v>13561</v>
      </c>
      <c r="J16" s="22">
        <v>25538</v>
      </c>
      <c r="K16" s="194">
        <v>11427</v>
      </c>
      <c r="L16" s="216">
        <v>4692</v>
      </c>
      <c r="M16" s="197">
        <f t="shared" si="0"/>
        <v>127990</v>
      </c>
    </row>
    <row r="17" spans="1:13" ht="18.75" customHeight="1">
      <c r="A17" s="957"/>
      <c r="B17" s="209" t="s">
        <v>167</v>
      </c>
      <c r="C17" s="21">
        <v>18494</v>
      </c>
      <c r="D17" s="194">
        <v>11610</v>
      </c>
      <c r="E17" s="194">
        <v>8466</v>
      </c>
      <c r="F17" s="22">
        <v>14403</v>
      </c>
      <c r="G17" s="194">
        <v>8441</v>
      </c>
      <c r="H17" s="22">
        <v>11988</v>
      </c>
      <c r="I17" s="194">
        <v>13288</v>
      </c>
      <c r="J17" s="22">
        <v>25410</v>
      </c>
      <c r="K17" s="194">
        <v>12003</v>
      </c>
      <c r="L17" s="216">
        <v>4651</v>
      </c>
      <c r="M17" s="197">
        <f t="shared" si="0"/>
        <v>128754</v>
      </c>
    </row>
    <row r="18" spans="1:13" ht="18.75" customHeight="1">
      <c r="A18" s="957"/>
      <c r="B18" s="209" t="s">
        <v>168</v>
      </c>
      <c r="C18" s="21">
        <v>18123</v>
      </c>
      <c r="D18" s="194">
        <v>11815</v>
      </c>
      <c r="E18" s="194">
        <v>8521</v>
      </c>
      <c r="F18" s="22">
        <v>14785</v>
      </c>
      <c r="G18" s="194">
        <v>8956</v>
      </c>
      <c r="H18" s="22">
        <v>12784</v>
      </c>
      <c r="I18" s="194">
        <v>12801</v>
      </c>
      <c r="J18" s="22">
        <v>25820</v>
      </c>
      <c r="K18" s="194">
        <v>12689</v>
      </c>
      <c r="L18" s="216">
        <v>4611</v>
      </c>
      <c r="M18" s="197">
        <f t="shared" si="0"/>
        <v>130905</v>
      </c>
    </row>
    <row r="19" spans="1:13" ht="18.75" customHeight="1">
      <c r="A19" s="957"/>
      <c r="B19" s="209" t="s">
        <v>27</v>
      </c>
      <c r="C19" s="21">
        <v>18245</v>
      </c>
      <c r="D19" s="194">
        <v>11933</v>
      </c>
      <c r="E19" s="194">
        <v>8905</v>
      </c>
      <c r="F19" s="22">
        <v>15336</v>
      </c>
      <c r="G19" s="194">
        <v>8923</v>
      </c>
      <c r="H19" s="22">
        <v>13581</v>
      </c>
      <c r="I19" s="194">
        <v>12979</v>
      </c>
      <c r="J19" s="22">
        <v>26320</v>
      </c>
      <c r="K19" s="194">
        <v>13299</v>
      </c>
      <c r="L19" s="216">
        <v>6102</v>
      </c>
      <c r="M19" s="197">
        <f t="shared" si="0"/>
        <v>135623</v>
      </c>
    </row>
    <row r="20" spans="1:13" ht="18.75" customHeight="1">
      <c r="A20" s="957"/>
      <c r="B20" s="209" t="s">
        <v>29</v>
      </c>
      <c r="C20" s="119">
        <v>18622</v>
      </c>
      <c r="D20" s="259">
        <v>11896</v>
      </c>
      <c r="E20" s="259">
        <v>9257</v>
      </c>
      <c r="F20" s="259">
        <v>15630</v>
      </c>
      <c r="G20" s="259">
        <v>10053</v>
      </c>
      <c r="H20" s="259">
        <v>13815</v>
      </c>
      <c r="I20" s="259">
        <v>13154</v>
      </c>
      <c r="J20" s="259">
        <v>26447</v>
      </c>
      <c r="K20" s="259">
        <v>12735</v>
      </c>
      <c r="L20" s="294">
        <v>7182</v>
      </c>
      <c r="M20" s="197">
        <f t="shared" si="0"/>
        <v>138791</v>
      </c>
    </row>
    <row r="21" spans="1:13" ht="18.75" customHeight="1">
      <c r="A21" s="957"/>
      <c r="B21" s="209" t="s">
        <v>30</v>
      </c>
      <c r="C21" s="119">
        <v>18874</v>
      </c>
      <c r="D21" s="259">
        <v>12260</v>
      </c>
      <c r="E21" s="259">
        <v>9432</v>
      </c>
      <c r="F21" s="259">
        <v>15630</v>
      </c>
      <c r="G21" s="259">
        <v>10652</v>
      </c>
      <c r="H21" s="259">
        <v>14440</v>
      </c>
      <c r="I21" s="259">
        <v>13031</v>
      </c>
      <c r="J21" s="259">
        <v>25531</v>
      </c>
      <c r="K21" s="259">
        <v>15164</v>
      </c>
      <c r="L21" s="294">
        <v>7290</v>
      </c>
      <c r="M21" s="197">
        <f t="shared" si="0"/>
        <v>142304</v>
      </c>
    </row>
    <row r="22" spans="1:13" ht="18.75" customHeight="1">
      <c r="A22" s="957"/>
      <c r="B22" s="209" t="s">
        <v>31</v>
      </c>
      <c r="C22" s="119">
        <v>19184</v>
      </c>
      <c r="D22" s="259">
        <v>12300</v>
      </c>
      <c r="E22" s="259">
        <v>9688</v>
      </c>
      <c r="F22" s="259">
        <v>15533</v>
      </c>
      <c r="G22" s="259">
        <v>10870</v>
      </c>
      <c r="H22" s="259">
        <v>14137</v>
      </c>
      <c r="I22" s="259">
        <v>14040</v>
      </c>
      <c r="J22" s="259">
        <v>24803</v>
      </c>
      <c r="K22" s="259">
        <v>15094</v>
      </c>
      <c r="L22" s="294">
        <v>6096</v>
      </c>
      <c r="M22" s="197">
        <f t="shared" si="0"/>
        <v>141745</v>
      </c>
    </row>
    <row r="23" spans="1:13" ht="18.75" customHeight="1">
      <c r="A23" s="957"/>
      <c r="B23" s="209" t="s">
        <v>32</v>
      </c>
      <c r="C23" s="119">
        <v>19205</v>
      </c>
      <c r="D23" s="259">
        <v>12259</v>
      </c>
      <c r="E23" s="259">
        <v>9552</v>
      </c>
      <c r="F23" s="259">
        <v>15663</v>
      </c>
      <c r="G23" s="259">
        <v>10431</v>
      </c>
      <c r="H23" s="259">
        <v>13956</v>
      </c>
      <c r="I23" s="259">
        <v>13833</v>
      </c>
      <c r="J23" s="259">
        <v>25427</v>
      </c>
      <c r="K23" s="259">
        <v>12599</v>
      </c>
      <c r="L23" s="294">
        <v>7586</v>
      </c>
      <c r="M23" s="197">
        <f t="shared" si="0"/>
        <v>140511</v>
      </c>
    </row>
    <row r="24" spans="1:13" ht="18.75" customHeight="1">
      <c r="A24" s="957"/>
      <c r="B24" s="209" t="s">
        <v>43</v>
      </c>
      <c r="C24" s="472">
        <v>19430</v>
      </c>
      <c r="D24" s="473">
        <v>12543</v>
      </c>
      <c r="E24" s="473">
        <v>9898</v>
      </c>
      <c r="F24" s="473">
        <v>15833</v>
      </c>
      <c r="G24" s="473">
        <v>10477</v>
      </c>
      <c r="H24" s="473">
        <v>14525</v>
      </c>
      <c r="I24" s="473">
        <v>13939</v>
      </c>
      <c r="J24" s="473">
        <v>25793</v>
      </c>
      <c r="K24" s="473">
        <v>10601</v>
      </c>
      <c r="L24" s="474">
        <v>9943</v>
      </c>
      <c r="M24" s="197">
        <f t="shared" si="0"/>
        <v>142982</v>
      </c>
    </row>
    <row r="25" spans="1:13" ht="18.75" customHeight="1">
      <c r="A25" s="957"/>
      <c r="B25" s="209" t="s">
        <v>49</v>
      </c>
      <c r="C25" s="472">
        <v>19626</v>
      </c>
      <c r="D25" s="473">
        <v>12435</v>
      </c>
      <c r="E25" s="473">
        <v>9514</v>
      </c>
      <c r="F25" s="473">
        <v>16054</v>
      </c>
      <c r="G25" s="473">
        <v>10546</v>
      </c>
      <c r="H25" s="473">
        <v>14094</v>
      </c>
      <c r="I25" s="473">
        <v>13580</v>
      </c>
      <c r="J25" s="473">
        <v>26288</v>
      </c>
      <c r="K25" s="473">
        <v>10510</v>
      </c>
      <c r="L25" s="474">
        <v>9969</v>
      </c>
      <c r="M25" s="361">
        <f aca="true" t="shared" si="1" ref="M25:M39">SUM(C25:L25)</f>
        <v>142616</v>
      </c>
    </row>
    <row r="26" spans="1:13" ht="18.75" customHeight="1" thickBot="1">
      <c r="A26" s="957"/>
      <c r="B26" s="260" t="s">
        <v>201</v>
      </c>
      <c r="C26" s="445">
        <v>20029</v>
      </c>
      <c r="D26" s="417">
        <v>12476</v>
      </c>
      <c r="E26" s="417">
        <v>9369</v>
      </c>
      <c r="F26" s="417">
        <v>16095</v>
      </c>
      <c r="G26" s="417">
        <v>10489</v>
      </c>
      <c r="H26" s="417">
        <v>13966</v>
      </c>
      <c r="I26" s="417">
        <v>12686</v>
      </c>
      <c r="J26" s="417">
        <v>26610</v>
      </c>
      <c r="K26" s="417">
        <v>10996</v>
      </c>
      <c r="L26" s="446">
        <v>9998</v>
      </c>
      <c r="M26" s="447">
        <f t="shared" si="1"/>
        <v>142714</v>
      </c>
    </row>
    <row r="27" spans="1:13" ht="18.75" customHeight="1">
      <c r="A27" s="1058">
        <v>2010</v>
      </c>
      <c r="B27" s="207" t="s">
        <v>165</v>
      </c>
      <c r="C27" s="358">
        <v>19631</v>
      </c>
      <c r="D27" s="359">
        <v>12423</v>
      </c>
      <c r="E27" s="359">
        <v>9086</v>
      </c>
      <c r="F27" s="359">
        <v>14826</v>
      </c>
      <c r="G27" s="359">
        <v>9919</v>
      </c>
      <c r="H27" s="359">
        <v>13387</v>
      </c>
      <c r="I27" s="359">
        <v>12993</v>
      </c>
      <c r="J27" s="359">
        <v>26039</v>
      </c>
      <c r="K27" s="359">
        <v>10890</v>
      </c>
      <c r="L27" s="360">
        <v>9851</v>
      </c>
      <c r="M27" s="362">
        <f t="shared" si="1"/>
        <v>139045</v>
      </c>
    </row>
    <row r="28" spans="1:13" ht="18.75" customHeight="1">
      <c r="A28" s="1059"/>
      <c r="B28" s="209" t="s">
        <v>166</v>
      </c>
      <c r="C28" s="356">
        <v>19830</v>
      </c>
      <c r="D28" s="355">
        <v>11992</v>
      </c>
      <c r="E28" s="355">
        <v>9359</v>
      </c>
      <c r="F28" s="355">
        <v>15134</v>
      </c>
      <c r="G28" s="355">
        <v>9923</v>
      </c>
      <c r="H28" s="355">
        <v>13165</v>
      </c>
      <c r="I28" s="355">
        <v>12657</v>
      </c>
      <c r="J28" s="355">
        <v>27037</v>
      </c>
      <c r="K28" s="355">
        <v>11681</v>
      </c>
      <c r="L28" s="357">
        <v>8222</v>
      </c>
      <c r="M28" s="361">
        <f t="shared" si="1"/>
        <v>139000</v>
      </c>
    </row>
    <row r="29" spans="1:13" ht="18.75" customHeight="1">
      <c r="A29" s="1059"/>
      <c r="B29" s="209" t="s">
        <v>167</v>
      </c>
      <c r="C29" s="356">
        <v>19935</v>
      </c>
      <c r="D29" s="355">
        <v>12334</v>
      </c>
      <c r="E29" s="355">
        <v>9691</v>
      </c>
      <c r="F29" s="355">
        <v>16000</v>
      </c>
      <c r="G29" s="355">
        <v>10404</v>
      </c>
      <c r="H29" s="355">
        <v>13629</v>
      </c>
      <c r="I29" s="355">
        <v>13828</v>
      </c>
      <c r="J29" s="355">
        <v>27148</v>
      </c>
      <c r="K29" s="355">
        <v>11314</v>
      </c>
      <c r="L29" s="357">
        <v>9249</v>
      </c>
      <c r="M29" s="361">
        <f t="shared" si="1"/>
        <v>143532</v>
      </c>
    </row>
    <row r="30" spans="1:13" ht="18.75" customHeight="1">
      <c r="A30" s="1059"/>
      <c r="B30" s="209" t="s">
        <v>168</v>
      </c>
      <c r="C30" s="356">
        <v>20095</v>
      </c>
      <c r="D30" s="355">
        <v>12715</v>
      </c>
      <c r="E30" s="355">
        <v>10066</v>
      </c>
      <c r="F30" s="355">
        <v>16332</v>
      </c>
      <c r="G30" s="355">
        <v>11155</v>
      </c>
      <c r="H30" s="355">
        <v>14779</v>
      </c>
      <c r="I30" s="355">
        <v>14274</v>
      </c>
      <c r="J30" s="355">
        <v>28235</v>
      </c>
      <c r="K30" s="355">
        <v>10846</v>
      </c>
      <c r="L30" s="357">
        <v>9551</v>
      </c>
      <c r="M30" s="361">
        <f t="shared" si="1"/>
        <v>148048</v>
      </c>
    </row>
    <row r="31" spans="1:13" ht="18.75" customHeight="1">
      <c r="A31" s="1059"/>
      <c r="B31" s="209" t="s">
        <v>27</v>
      </c>
      <c r="C31" s="356">
        <v>20336</v>
      </c>
      <c r="D31" s="355">
        <v>13047</v>
      </c>
      <c r="E31" s="355">
        <v>10674</v>
      </c>
      <c r="F31" s="355">
        <v>16825</v>
      </c>
      <c r="G31" s="355">
        <v>11763</v>
      </c>
      <c r="H31" s="355">
        <v>14953</v>
      </c>
      <c r="I31" s="355">
        <v>15241</v>
      </c>
      <c r="J31" s="355">
        <v>28187</v>
      </c>
      <c r="K31" s="355">
        <v>10877</v>
      </c>
      <c r="L31" s="357">
        <v>9504</v>
      </c>
      <c r="M31" s="361">
        <f t="shared" si="1"/>
        <v>151407</v>
      </c>
    </row>
    <row r="32" spans="1:13" ht="18.75" customHeight="1">
      <c r="A32" s="1059"/>
      <c r="B32" s="209" t="s">
        <v>29</v>
      </c>
      <c r="C32" s="356">
        <v>20660</v>
      </c>
      <c r="D32" s="355">
        <v>13253</v>
      </c>
      <c r="E32" s="355">
        <v>10671</v>
      </c>
      <c r="F32" s="355">
        <v>17634</v>
      </c>
      <c r="G32" s="355">
        <v>11493</v>
      </c>
      <c r="H32" s="355">
        <v>15073</v>
      </c>
      <c r="I32" s="355">
        <v>15673</v>
      </c>
      <c r="J32" s="355">
        <v>28588</v>
      </c>
      <c r="K32" s="355">
        <v>13064</v>
      </c>
      <c r="L32" s="357">
        <v>9343</v>
      </c>
      <c r="M32" s="361">
        <f t="shared" si="1"/>
        <v>155452</v>
      </c>
    </row>
    <row r="33" spans="1:13" ht="18.75" customHeight="1">
      <c r="A33" s="1059"/>
      <c r="B33" s="209" t="s">
        <v>30</v>
      </c>
      <c r="C33" s="356">
        <v>20489</v>
      </c>
      <c r="D33" s="355">
        <v>13695</v>
      </c>
      <c r="E33" s="355">
        <v>10607</v>
      </c>
      <c r="F33" s="355">
        <v>17753</v>
      </c>
      <c r="G33" s="355">
        <v>12131</v>
      </c>
      <c r="H33" s="355">
        <v>15278</v>
      </c>
      <c r="I33" s="355">
        <v>16422</v>
      </c>
      <c r="J33" s="355">
        <v>28875</v>
      </c>
      <c r="K33" s="355">
        <v>12708</v>
      </c>
      <c r="L33" s="357">
        <v>10309</v>
      </c>
      <c r="M33" s="361">
        <f t="shared" si="1"/>
        <v>158267</v>
      </c>
    </row>
    <row r="34" spans="1:13" ht="18.75" customHeight="1">
      <c r="A34" s="1059"/>
      <c r="B34" s="209" t="s">
        <v>31</v>
      </c>
      <c r="C34" s="356">
        <v>20515</v>
      </c>
      <c r="D34" s="355">
        <v>13866</v>
      </c>
      <c r="E34" s="355">
        <v>10436</v>
      </c>
      <c r="F34" s="355">
        <v>17905</v>
      </c>
      <c r="G34" s="355">
        <v>12112</v>
      </c>
      <c r="H34" s="355">
        <v>15580</v>
      </c>
      <c r="I34" s="355">
        <v>16671</v>
      </c>
      <c r="J34" s="355">
        <v>27848</v>
      </c>
      <c r="K34" s="355">
        <v>12936</v>
      </c>
      <c r="L34" s="357">
        <v>9304</v>
      </c>
      <c r="M34" s="361">
        <f t="shared" si="1"/>
        <v>157173</v>
      </c>
    </row>
    <row r="35" spans="1:13" ht="18.75" customHeight="1">
      <c r="A35" s="1059"/>
      <c r="B35" s="209" t="s">
        <v>32</v>
      </c>
      <c r="C35" s="356">
        <v>20829</v>
      </c>
      <c r="D35" s="355">
        <v>13725</v>
      </c>
      <c r="E35" s="355">
        <v>10773</v>
      </c>
      <c r="F35" s="355">
        <v>17912</v>
      </c>
      <c r="G35" s="355">
        <v>12103</v>
      </c>
      <c r="H35" s="355">
        <v>15605</v>
      </c>
      <c r="I35" s="355">
        <v>17058</v>
      </c>
      <c r="J35" s="355">
        <v>27004</v>
      </c>
      <c r="K35" s="355">
        <v>12642</v>
      </c>
      <c r="L35" s="357">
        <v>9687</v>
      </c>
      <c r="M35" s="361">
        <f t="shared" si="1"/>
        <v>157338</v>
      </c>
    </row>
    <row r="36" spans="1:13" ht="18.75" customHeight="1">
      <c r="A36" s="1059"/>
      <c r="B36" s="209" t="s">
        <v>43</v>
      </c>
      <c r="C36" s="356">
        <v>21333</v>
      </c>
      <c r="D36" s="355">
        <v>13949</v>
      </c>
      <c r="E36" s="355">
        <v>11012</v>
      </c>
      <c r="F36" s="355">
        <v>18058</v>
      </c>
      <c r="G36" s="355">
        <v>12590</v>
      </c>
      <c r="H36" s="355">
        <v>15698</v>
      </c>
      <c r="I36" s="355">
        <v>16234</v>
      </c>
      <c r="J36" s="355">
        <v>27803</v>
      </c>
      <c r="K36" s="355">
        <v>12055</v>
      </c>
      <c r="L36" s="357">
        <v>9834</v>
      </c>
      <c r="M36" s="361">
        <f t="shared" si="1"/>
        <v>158566</v>
      </c>
    </row>
    <row r="37" spans="1:13" ht="18.75" customHeight="1">
      <c r="A37" s="1059"/>
      <c r="B37" s="209" t="s">
        <v>49</v>
      </c>
      <c r="C37" s="356">
        <v>21257</v>
      </c>
      <c r="D37" s="355">
        <v>13981</v>
      </c>
      <c r="E37" s="355">
        <v>10932</v>
      </c>
      <c r="F37" s="355">
        <v>17816</v>
      </c>
      <c r="G37" s="355">
        <v>12582</v>
      </c>
      <c r="H37" s="355">
        <v>15688</v>
      </c>
      <c r="I37" s="355">
        <v>16115</v>
      </c>
      <c r="J37" s="355">
        <v>29208</v>
      </c>
      <c r="K37" s="355">
        <v>11680</v>
      </c>
      <c r="L37" s="357">
        <v>9987</v>
      </c>
      <c r="M37" s="361">
        <f t="shared" si="1"/>
        <v>159246</v>
      </c>
    </row>
    <row r="38" spans="1:13" ht="18.75" customHeight="1" thickBot="1">
      <c r="A38" s="1070"/>
      <c r="B38" s="260" t="s">
        <v>201</v>
      </c>
      <c r="C38" s="445">
        <v>22135</v>
      </c>
      <c r="D38" s="417">
        <v>14296</v>
      </c>
      <c r="E38" s="417">
        <v>10708</v>
      </c>
      <c r="F38" s="417">
        <v>18419</v>
      </c>
      <c r="G38" s="417">
        <v>12197</v>
      </c>
      <c r="H38" s="417">
        <v>15816</v>
      </c>
      <c r="I38" s="417">
        <v>16232</v>
      </c>
      <c r="J38" s="417">
        <v>29052</v>
      </c>
      <c r="K38" s="417">
        <v>12194</v>
      </c>
      <c r="L38" s="446">
        <v>9955</v>
      </c>
      <c r="M38" s="447">
        <f t="shared" si="1"/>
        <v>161004</v>
      </c>
    </row>
    <row r="39" spans="1:13" ht="18.75" customHeight="1">
      <c r="A39" s="1058">
        <v>2011</v>
      </c>
      <c r="B39" s="207" t="s">
        <v>165</v>
      </c>
      <c r="C39" s="358">
        <v>22117</v>
      </c>
      <c r="D39" s="359">
        <v>13893</v>
      </c>
      <c r="E39" s="359">
        <v>10351</v>
      </c>
      <c r="F39" s="359">
        <v>17787</v>
      </c>
      <c r="G39" s="359">
        <v>11560</v>
      </c>
      <c r="H39" s="359">
        <v>14860</v>
      </c>
      <c r="I39" s="359">
        <v>16438</v>
      </c>
      <c r="J39" s="359">
        <v>28166</v>
      </c>
      <c r="K39" s="359">
        <v>11486</v>
      </c>
      <c r="L39" s="360">
        <v>9707</v>
      </c>
      <c r="M39" s="362">
        <f t="shared" si="1"/>
        <v>156365</v>
      </c>
    </row>
    <row r="40" spans="1:13" ht="18.75" customHeight="1">
      <c r="A40" s="1059"/>
      <c r="B40" s="209" t="s">
        <v>166</v>
      </c>
      <c r="C40" s="356">
        <v>22351</v>
      </c>
      <c r="D40" s="355">
        <v>13849</v>
      </c>
      <c r="E40" s="355">
        <v>10245</v>
      </c>
      <c r="F40" s="355">
        <v>17738</v>
      </c>
      <c r="G40" s="355">
        <v>11043</v>
      </c>
      <c r="H40" s="355">
        <v>15205</v>
      </c>
      <c r="I40" s="355">
        <v>15221</v>
      </c>
      <c r="J40" s="355">
        <v>28735</v>
      </c>
      <c r="K40" s="355">
        <v>12526</v>
      </c>
      <c r="L40" s="357">
        <v>8101</v>
      </c>
      <c r="M40" s="361">
        <f>SUM(C40:L40)</f>
        <v>155014</v>
      </c>
    </row>
    <row r="41" spans="1:13" ht="18.75" customHeight="1">
      <c r="A41" s="1059"/>
      <c r="B41" s="209" t="s">
        <v>167</v>
      </c>
      <c r="C41" s="356">
        <v>22341</v>
      </c>
      <c r="D41" s="355">
        <v>14469</v>
      </c>
      <c r="E41" s="355">
        <v>10270</v>
      </c>
      <c r="F41" s="355">
        <v>18523</v>
      </c>
      <c r="G41" s="355">
        <v>12391</v>
      </c>
      <c r="H41" s="355">
        <v>15418</v>
      </c>
      <c r="I41" s="355">
        <v>16277</v>
      </c>
      <c r="J41" s="355">
        <v>30149</v>
      </c>
      <c r="K41" s="355">
        <v>12638</v>
      </c>
      <c r="L41" s="357">
        <v>8126</v>
      </c>
      <c r="M41" s="361">
        <f>SUM(C41:L41)</f>
        <v>160602</v>
      </c>
    </row>
    <row r="42" spans="1:13" ht="18.75" customHeight="1">
      <c r="A42" s="1059"/>
      <c r="B42" s="209" t="s">
        <v>168</v>
      </c>
      <c r="C42" s="356">
        <v>22558</v>
      </c>
      <c r="D42" s="355">
        <v>14897</v>
      </c>
      <c r="E42" s="355">
        <v>11069</v>
      </c>
      <c r="F42" s="355">
        <v>19419</v>
      </c>
      <c r="G42" s="355">
        <v>13458</v>
      </c>
      <c r="H42" s="355">
        <v>16382</v>
      </c>
      <c r="I42" s="355">
        <v>16319</v>
      </c>
      <c r="J42" s="355">
        <v>31370</v>
      </c>
      <c r="K42" s="355">
        <v>12169</v>
      </c>
      <c r="L42" s="357">
        <v>9278</v>
      </c>
      <c r="M42" s="361">
        <f>SUM(C42:L42)</f>
        <v>166919</v>
      </c>
    </row>
    <row r="43" spans="1:13" ht="18.75" customHeight="1">
      <c r="A43" s="1059"/>
      <c r="B43" s="209" t="s">
        <v>27</v>
      </c>
      <c r="C43" s="356">
        <v>22677</v>
      </c>
      <c r="D43" s="355">
        <v>15070</v>
      </c>
      <c r="E43" s="355">
        <v>11348</v>
      </c>
      <c r="F43" s="355">
        <v>20615</v>
      </c>
      <c r="G43" s="355">
        <v>14054</v>
      </c>
      <c r="H43" s="355">
        <v>16916</v>
      </c>
      <c r="I43" s="355">
        <v>17203</v>
      </c>
      <c r="J43" s="355">
        <v>31616</v>
      </c>
      <c r="K43" s="355">
        <v>13422</v>
      </c>
      <c r="L43" s="357">
        <v>9346</v>
      </c>
      <c r="M43" s="361">
        <f>SUM(C43:L43)</f>
        <v>172267</v>
      </c>
    </row>
    <row r="44" spans="1:13" ht="18.75" customHeight="1">
      <c r="A44" s="1059"/>
      <c r="B44" s="209" t="s">
        <v>29</v>
      </c>
      <c r="C44" s="356" t="s">
        <v>143</v>
      </c>
      <c r="D44" s="355" t="s">
        <v>143</v>
      </c>
      <c r="E44" s="355" t="s">
        <v>143</v>
      </c>
      <c r="F44" s="355" t="s">
        <v>143</v>
      </c>
      <c r="G44" s="355" t="s">
        <v>143</v>
      </c>
      <c r="H44" s="355" t="s">
        <v>143</v>
      </c>
      <c r="I44" s="355" t="s">
        <v>143</v>
      </c>
      <c r="J44" s="355" t="s">
        <v>143</v>
      </c>
      <c r="K44" s="355" t="s">
        <v>143</v>
      </c>
      <c r="L44" s="357" t="s">
        <v>143</v>
      </c>
      <c r="M44" s="361" t="s">
        <v>143</v>
      </c>
    </row>
    <row r="45" spans="1:13" ht="18.75" customHeight="1">
      <c r="A45" s="1059"/>
      <c r="B45" s="209" t="s">
        <v>30</v>
      </c>
      <c r="C45" s="356">
        <v>22757</v>
      </c>
      <c r="D45" s="355">
        <v>15440</v>
      </c>
      <c r="E45" s="355">
        <v>11976</v>
      </c>
      <c r="F45" s="355">
        <v>21082</v>
      </c>
      <c r="G45" s="355">
        <v>13721</v>
      </c>
      <c r="H45" s="355">
        <v>17931</v>
      </c>
      <c r="I45" s="355">
        <v>18133</v>
      </c>
      <c r="J45" s="355">
        <v>33213</v>
      </c>
      <c r="K45" s="355">
        <v>12673</v>
      </c>
      <c r="L45" s="357">
        <v>13043</v>
      </c>
      <c r="M45" s="361">
        <f aca="true" t="shared" si="2" ref="M45:M62">SUM(C45:L45)</f>
        <v>179969</v>
      </c>
    </row>
    <row r="46" spans="1:13" ht="18.75" customHeight="1">
      <c r="A46" s="1059"/>
      <c r="B46" s="209" t="s">
        <v>31</v>
      </c>
      <c r="C46" s="356">
        <v>22944</v>
      </c>
      <c r="D46" s="355">
        <v>15329</v>
      </c>
      <c r="E46" s="355">
        <v>11700</v>
      </c>
      <c r="F46" s="355">
        <v>21235</v>
      </c>
      <c r="G46" s="355">
        <v>13433</v>
      </c>
      <c r="H46" s="355">
        <v>17767</v>
      </c>
      <c r="I46" s="355">
        <v>17792</v>
      </c>
      <c r="J46" s="355">
        <v>31430</v>
      </c>
      <c r="K46" s="355">
        <v>11837</v>
      </c>
      <c r="L46" s="357">
        <v>10486</v>
      </c>
      <c r="M46" s="361">
        <f t="shared" si="2"/>
        <v>173953</v>
      </c>
    </row>
    <row r="47" spans="1:13" ht="18.75" customHeight="1">
      <c r="A47" s="1059"/>
      <c r="B47" s="209" t="s">
        <v>32</v>
      </c>
      <c r="C47" s="356">
        <v>23232</v>
      </c>
      <c r="D47" s="355">
        <v>15395</v>
      </c>
      <c r="E47" s="355">
        <v>11890</v>
      </c>
      <c r="F47" s="355">
        <v>21618</v>
      </c>
      <c r="G47" s="355">
        <v>14555</v>
      </c>
      <c r="H47" s="355">
        <v>17475</v>
      </c>
      <c r="I47" s="355">
        <v>18530</v>
      </c>
      <c r="J47" s="355">
        <v>32136</v>
      </c>
      <c r="K47" s="355">
        <v>11228</v>
      </c>
      <c r="L47" s="357">
        <v>12199</v>
      </c>
      <c r="M47" s="361">
        <f t="shared" si="2"/>
        <v>178258</v>
      </c>
    </row>
    <row r="48" spans="1:13" ht="18.75" customHeight="1">
      <c r="A48" s="1059"/>
      <c r="B48" s="209" t="s">
        <v>43</v>
      </c>
      <c r="C48" s="356">
        <v>23218</v>
      </c>
      <c r="D48" s="355">
        <v>15549</v>
      </c>
      <c r="E48" s="355">
        <v>11680</v>
      </c>
      <c r="F48" s="355">
        <v>22180</v>
      </c>
      <c r="G48" s="355">
        <v>14619</v>
      </c>
      <c r="H48" s="355">
        <v>17788</v>
      </c>
      <c r="I48" s="355">
        <v>18424</v>
      </c>
      <c r="J48" s="355">
        <v>32313</v>
      </c>
      <c r="K48" s="355">
        <v>10819</v>
      </c>
      <c r="L48" s="357">
        <v>13341</v>
      </c>
      <c r="M48" s="361">
        <f t="shared" si="2"/>
        <v>179931</v>
      </c>
    </row>
    <row r="49" spans="1:13" ht="18.75" customHeight="1">
      <c r="A49" s="1059"/>
      <c r="B49" s="209" t="s">
        <v>49</v>
      </c>
      <c r="C49" s="356">
        <v>23354</v>
      </c>
      <c r="D49" s="355">
        <v>15678</v>
      </c>
      <c r="E49" s="355">
        <v>11651</v>
      </c>
      <c r="F49" s="355">
        <v>21716</v>
      </c>
      <c r="G49" s="355">
        <v>14297</v>
      </c>
      <c r="H49" s="355">
        <v>17982</v>
      </c>
      <c r="I49" s="355">
        <v>17294</v>
      </c>
      <c r="J49" s="355">
        <v>32617</v>
      </c>
      <c r="K49" s="355">
        <v>11209</v>
      </c>
      <c r="L49" s="357">
        <v>12167</v>
      </c>
      <c r="M49" s="361">
        <f t="shared" si="2"/>
        <v>177965</v>
      </c>
    </row>
    <row r="50" spans="1:13" ht="18.75" customHeight="1" thickBot="1">
      <c r="A50" s="1070"/>
      <c r="B50" s="260" t="s">
        <v>201</v>
      </c>
      <c r="C50" s="445">
        <v>23641</v>
      </c>
      <c r="D50" s="417">
        <v>15875</v>
      </c>
      <c r="E50" s="417">
        <v>12133</v>
      </c>
      <c r="F50" s="417">
        <v>21691</v>
      </c>
      <c r="G50" s="417">
        <v>13996</v>
      </c>
      <c r="H50" s="417">
        <v>18489</v>
      </c>
      <c r="I50" s="417">
        <v>16298</v>
      </c>
      <c r="J50" s="417">
        <v>32449</v>
      </c>
      <c r="K50" s="417">
        <v>12561</v>
      </c>
      <c r="L50" s="446">
        <v>11110</v>
      </c>
      <c r="M50" s="447">
        <f t="shared" si="2"/>
        <v>178243</v>
      </c>
    </row>
    <row r="51" spans="1:13" ht="18.75" customHeight="1">
      <c r="A51" s="1058">
        <v>2012</v>
      </c>
      <c r="B51" s="207" t="s">
        <v>165</v>
      </c>
      <c r="C51" s="358">
        <v>23542</v>
      </c>
      <c r="D51" s="359">
        <v>16137</v>
      </c>
      <c r="E51" s="359">
        <v>12052</v>
      </c>
      <c r="F51" s="359">
        <v>20375</v>
      </c>
      <c r="G51" s="359">
        <v>13268</v>
      </c>
      <c r="H51" s="359">
        <v>17111</v>
      </c>
      <c r="I51" s="359">
        <v>16803</v>
      </c>
      <c r="J51" s="359">
        <v>31663</v>
      </c>
      <c r="K51" s="359">
        <v>12202</v>
      </c>
      <c r="L51" s="360">
        <v>9570</v>
      </c>
      <c r="M51" s="362">
        <f t="shared" si="2"/>
        <v>172723</v>
      </c>
    </row>
    <row r="52" spans="1:13" ht="18.75" customHeight="1">
      <c r="A52" s="1059"/>
      <c r="B52" s="209" t="s">
        <v>166</v>
      </c>
      <c r="C52" s="356">
        <v>23946</v>
      </c>
      <c r="D52" s="355">
        <v>16514</v>
      </c>
      <c r="E52" s="355">
        <v>11911</v>
      </c>
      <c r="F52" s="355">
        <v>20164</v>
      </c>
      <c r="G52" s="355">
        <v>13351</v>
      </c>
      <c r="H52" s="355">
        <v>16419</v>
      </c>
      <c r="I52" s="355">
        <v>16616</v>
      </c>
      <c r="J52" s="355">
        <v>30804</v>
      </c>
      <c r="K52" s="355">
        <v>11269</v>
      </c>
      <c r="L52" s="357">
        <v>9363</v>
      </c>
      <c r="M52" s="361">
        <f t="shared" si="2"/>
        <v>170357</v>
      </c>
    </row>
    <row r="53" spans="1:13" ht="18.75" customHeight="1">
      <c r="A53" s="1059"/>
      <c r="B53" s="209" t="s">
        <v>167</v>
      </c>
      <c r="C53" s="356">
        <v>24205</v>
      </c>
      <c r="D53" s="355">
        <v>16398</v>
      </c>
      <c r="E53" s="355">
        <v>12324</v>
      </c>
      <c r="F53" s="355">
        <v>21156</v>
      </c>
      <c r="G53" s="355">
        <v>13060</v>
      </c>
      <c r="H53" s="355">
        <v>18151</v>
      </c>
      <c r="I53" s="355">
        <v>17467</v>
      </c>
      <c r="J53" s="355">
        <v>32393</v>
      </c>
      <c r="K53" s="355">
        <v>12346</v>
      </c>
      <c r="L53" s="357">
        <v>9543</v>
      </c>
      <c r="M53" s="361">
        <f t="shared" si="2"/>
        <v>177043</v>
      </c>
    </row>
    <row r="54" spans="1:13" ht="18.75" customHeight="1">
      <c r="A54" s="1059"/>
      <c r="B54" s="209" t="s">
        <v>168</v>
      </c>
      <c r="C54" s="356">
        <v>24081</v>
      </c>
      <c r="D54" s="355">
        <v>16709</v>
      </c>
      <c r="E54" s="355">
        <v>12980</v>
      </c>
      <c r="F54" s="355">
        <v>22412</v>
      </c>
      <c r="G54" s="355">
        <v>15213</v>
      </c>
      <c r="H54" s="355">
        <v>18483</v>
      </c>
      <c r="I54" s="355">
        <v>19187</v>
      </c>
      <c r="J54" s="355">
        <v>33741</v>
      </c>
      <c r="K54" s="355">
        <v>12365</v>
      </c>
      <c r="L54" s="357">
        <v>9545</v>
      </c>
      <c r="M54" s="361">
        <f t="shared" si="2"/>
        <v>184716</v>
      </c>
    </row>
    <row r="55" spans="1:13" ht="18.75" customHeight="1">
      <c r="A55" s="1059"/>
      <c r="B55" s="209" t="s">
        <v>27</v>
      </c>
      <c r="C55" s="356">
        <v>24185</v>
      </c>
      <c r="D55" s="355">
        <v>16984</v>
      </c>
      <c r="E55" s="355">
        <v>12930</v>
      </c>
      <c r="F55" s="355">
        <v>23678</v>
      </c>
      <c r="G55" s="355">
        <v>15297</v>
      </c>
      <c r="H55" s="355">
        <v>20353</v>
      </c>
      <c r="I55" s="355">
        <v>21190</v>
      </c>
      <c r="J55" s="355">
        <v>34889</v>
      </c>
      <c r="K55" s="355">
        <v>13158</v>
      </c>
      <c r="L55" s="357">
        <v>9492</v>
      </c>
      <c r="M55" s="361">
        <f t="shared" si="2"/>
        <v>192156</v>
      </c>
    </row>
    <row r="56" spans="1:13" ht="18.75" customHeight="1">
      <c r="A56" s="1059"/>
      <c r="B56" s="209" t="s">
        <v>29</v>
      </c>
      <c r="C56" s="356">
        <v>24352</v>
      </c>
      <c r="D56" s="355">
        <v>17212</v>
      </c>
      <c r="E56" s="355">
        <v>13237</v>
      </c>
      <c r="F56" s="355">
        <v>23631</v>
      </c>
      <c r="G56" s="355">
        <v>15693</v>
      </c>
      <c r="H56" s="355">
        <v>20840</v>
      </c>
      <c r="I56" s="355">
        <v>20529</v>
      </c>
      <c r="J56" s="355">
        <v>38178</v>
      </c>
      <c r="K56" s="355">
        <v>12491</v>
      </c>
      <c r="L56" s="357">
        <v>11072</v>
      </c>
      <c r="M56" s="361">
        <f t="shared" si="2"/>
        <v>197235</v>
      </c>
    </row>
    <row r="57" spans="1:13" ht="18.75" customHeight="1">
      <c r="A57" s="1059"/>
      <c r="B57" s="209" t="s">
        <v>30</v>
      </c>
      <c r="C57" s="356">
        <v>24246</v>
      </c>
      <c r="D57" s="355">
        <v>17155</v>
      </c>
      <c r="E57" s="355">
        <v>13089</v>
      </c>
      <c r="F57" s="355">
        <v>23905</v>
      </c>
      <c r="G57" s="355">
        <v>15864</v>
      </c>
      <c r="H57" s="355">
        <v>19077</v>
      </c>
      <c r="I57" s="355">
        <v>20842</v>
      </c>
      <c r="J57" s="355">
        <v>38636</v>
      </c>
      <c r="K57" s="355">
        <v>11908</v>
      </c>
      <c r="L57" s="357">
        <v>10541</v>
      </c>
      <c r="M57" s="361">
        <f t="shared" si="2"/>
        <v>195263</v>
      </c>
    </row>
    <row r="58" spans="1:13" ht="18.75" customHeight="1">
      <c r="A58" s="1059"/>
      <c r="B58" s="209" t="s">
        <v>31</v>
      </c>
      <c r="C58" s="356">
        <v>24294</v>
      </c>
      <c r="D58" s="355">
        <v>17353</v>
      </c>
      <c r="E58" s="355">
        <v>12526</v>
      </c>
      <c r="F58" s="355">
        <v>23636</v>
      </c>
      <c r="G58" s="355">
        <v>15011</v>
      </c>
      <c r="H58" s="355">
        <v>18654</v>
      </c>
      <c r="I58" s="355">
        <v>19819</v>
      </c>
      <c r="J58" s="355">
        <v>37338</v>
      </c>
      <c r="K58" s="355">
        <v>11536</v>
      </c>
      <c r="L58" s="357">
        <v>8062</v>
      </c>
      <c r="M58" s="361">
        <f t="shared" si="2"/>
        <v>188229</v>
      </c>
    </row>
    <row r="59" spans="1:13" ht="18.75" customHeight="1">
      <c r="A59" s="1059"/>
      <c r="B59" s="209" t="s">
        <v>32</v>
      </c>
      <c r="C59" s="356">
        <v>24765</v>
      </c>
      <c r="D59" s="355">
        <v>17273</v>
      </c>
      <c r="E59" s="355">
        <v>13583</v>
      </c>
      <c r="F59" s="355">
        <v>24246</v>
      </c>
      <c r="G59" s="355">
        <v>14946</v>
      </c>
      <c r="H59" s="355">
        <v>19613</v>
      </c>
      <c r="I59" s="355">
        <v>19838</v>
      </c>
      <c r="J59" s="355">
        <v>37719</v>
      </c>
      <c r="K59" s="355">
        <v>12337</v>
      </c>
      <c r="L59" s="357">
        <v>9161</v>
      </c>
      <c r="M59" s="361">
        <f t="shared" si="2"/>
        <v>193481</v>
      </c>
    </row>
    <row r="60" spans="1:13" ht="18.75" customHeight="1">
      <c r="A60" s="1059"/>
      <c r="B60" s="209" t="s">
        <v>43</v>
      </c>
      <c r="C60" s="356">
        <v>24870</v>
      </c>
      <c r="D60" s="355">
        <v>17244</v>
      </c>
      <c r="E60" s="355">
        <v>13213</v>
      </c>
      <c r="F60" s="355">
        <v>23040</v>
      </c>
      <c r="G60" s="355">
        <v>15173</v>
      </c>
      <c r="H60" s="355">
        <v>18572</v>
      </c>
      <c r="I60" s="355">
        <v>19330</v>
      </c>
      <c r="J60" s="355">
        <v>34482</v>
      </c>
      <c r="K60" s="355">
        <v>11358</v>
      </c>
      <c r="L60" s="357">
        <v>9521</v>
      </c>
      <c r="M60" s="361">
        <f t="shared" si="2"/>
        <v>186803</v>
      </c>
    </row>
    <row r="61" spans="1:13" ht="18.75" customHeight="1">
      <c r="A61" s="1059"/>
      <c r="B61" s="209" t="s">
        <v>49</v>
      </c>
      <c r="C61" s="356">
        <v>25081</v>
      </c>
      <c r="D61" s="355">
        <v>17512</v>
      </c>
      <c r="E61" s="355">
        <v>13415</v>
      </c>
      <c r="F61" s="355">
        <v>22958</v>
      </c>
      <c r="G61" s="355">
        <v>15087</v>
      </c>
      <c r="H61" s="355">
        <v>19580</v>
      </c>
      <c r="I61" s="355">
        <v>19309</v>
      </c>
      <c r="J61" s="355">
        <v>36880</v>
      </c>
      <c r="K61" s="355">
        <v>12199</v>
      </c>
      <c r="L61" s="357">
        <v>10716</v>
      </c>
      <c r="M61" s="361">
        <f t="shared" si="2"/>
        <v>192737</v>
      </c>
    </row>
    <row r="62" spans="1:13" ht="18.75" customHeight="1" thickBot="1">
      <c r="A62" s="1070"/>
      <c r="B62" s="260" t="s">
        <v>201</v>
      </c>
      <c r="C62" s="445">
        <v>24969</v>
      </c>
      <c r="D62" s="417">
        <v>17808</v>
      </c>
      <c r="E62" s="417">
        <v>12910</v>
      </c>
      <c r="F62" s="417">
        <v>23144</v>
      </c>
      <c r="G62" s="417">
        <v>14531</v>
      </c>
      <c r="H62" s="417">
        <v>19135</v>
      </c>
      <c r="I62" s="417">
        <v>18921</v>
      </c>
      <c r="J62" s="417">
        <v>36082</v>
      </c>
      <c r="K62" s="417">
        <v>11663</v>
      </c>
      <c r="L62" s="446">
        <v>10511</v>
      </c>
      <c r="M62" s="447">
        <f t="shared" si="2"/>
        <v>189674</v>
      </c>
    </row>
    <row r="63" spans="1:13" ht="18.75" customHeight="1">
      <c r="A63" s="1058">
        <v>2013</v>
      </c>
      <c r="B63" s="207" t="s">
        <v>165</v>
      </c>
      <c r="C63" s="358">
        <v>24908</v>
      </c>
      <c r="D63" s="359">
        <v>17331</v>
      </c>
      <c r="E63" s="359">
        <v>12714</v>
      </c>
      <c r="F63" s="359">
        <v>22396</v>
      </c>
      <c r="G63" s="359">
        <v>13254</v>
      </c>
      <c r="H63" s="359">
        <v>18175</v>
      </c>
      <c r="I63" s="359">
        <v>18778</v>
      </c>
      <c r="J63" s="359">
        <v>35371</v>
      </c>
      <c r="K63" s="359">
        <v>11947</v>
      </c>
      <c r="L63" s="360">
        <v>9070</v>
      </c>
      <c r="M63" s="362">
        <f aca="true" t="shared" si="3" ref="M63:M74">SUM(C63:L63)</f>
        <v>183944</v>
      </c>
    </row>
    <row r="64" spans="1:13" ht="18.75" customHeight="1">
      <c r="A64" s="1059"/>
      <c r="B64" s="209" t="s">
        <v>166</v>
      </c>
      <c r="C64" s="356">
        <v>25138</v>
      </c>
      <c r="D64" s="355">
        <v>17253</v>
      </c>
      <c r="E64" s="355">
        <v>12576</v>
      </c>
      <c r="F64" s="355">
        <v>22317</v>
      </c>
      <c r="G64" s="355">
        <v>13768</v>
      </c>
      <c r="H64" s="355">
        <v>17725</v>
      </c>
      <c r="I64" s="355">
        <v>18295</v>
      </c>
      <c r="J64" s="355">
        <v>35887</v>
      </c>
      <c r="K64" s="355">
        <v>12622</v>
      </c>
      <c r="L64" s="357">
        <v>8121</v>
      </c>
      <c r="M64" s="361">
        <f t="shared" si="3"/>
        <v>183702</v>
      </c>
    </row>
    <row r="65" spans="1:13" ht="18.75" customHeight="1">
      <c r="A65" s="1059"/>
      <c r="B65" s="209" t="s">
        <v>167</v>
      </c>
      <c r="C65" s="356">
        <v>25282</v>
      </c>
      <c r="D65" s="355">
        <v>17582</v>
      </c>
      <c r="E65" s="355">
        <v>13017</v>
      </c>
      <c r="F65" s="355">
        <v>23065</v>
      </c>
      <c r="G65" s="355">
        <v>14424</v>
      </c>
      <c r="H65" s="355">
        <v>19460</v>
      </c>
      <c r="I65" s="355">
        <v>18721</v>
      </c>
      <c r="J65" s="355">
        <v>37065</v>
      </c>
      <c r="K65" s="355">
        <v>13708</v>
      </c>
      <c r="L65" s="357">
        <v>8107</v>
      </c>
      <c r="M65" s="361">
        <f t="shared" si="3"/>
        <v>190431</v>
      </c>
    </row>
    <row r="66" spans="1:13" ht="18.75" customHeight="1">
      <c r="A66" s="1059"/>
      <c r="B66" s="209" t="s">
        <v>168</v>
      </c>
      <c r="C66" s="356">
        <v>25538</v>
      </c>
      <c r="D66" s="355">
        <v>18044</v>
      </c>
      <c r="E66" s="355">
        <v>13475</v>
      </c>
      <c r="F66" s="355">
        <v>23951</v>
      </c>
      <c r="G66" s="355">
        <v>15210</v>
      </c>
      <c r="H66" s="355">
        <v>20414</v>
      </c>
      <c r="I66" s="355">
        <v>20372</v>
      </c>
      <c r="J66" s="355">
        <v>37705</v>
      </c>
      <c r="K66" s="355">
        <v>13003</v>
      </c>
      <c r="L66" s="357">
        <v>9264</v>
      </c>
      <c r="M66" s="361">
        <f t="shared" si="3"/>
        <v>196976</v>
      </c>
    </row>
    <row r="67" spans="1:13" ht="18.75" customHeight="1">
      <c r="A67" s="1059"/>
      <c r="B67" s="209" t="s">
        <v>27</v>
      </c>
      <c r="C67" s="356">
        <v>26087</v>
      </c>
      <c r="D67" s="355">
        <v>18334</v>
      </c>
      <c r="E67" s="355">
        <v>13286</v>
      </c>
      <c r="F67" s="355">
        <v>24674</v>
      </c>
      <c r="G67" s="355">
        <v>15472</v>
      </c>
      <c r="H67" s="355">
        <v>20876</v>
      </c>
      <c r="I67" s="355">
        <v>20971</v>
      </c>
      <c r="J67" s="355">
        <v>37647</v>
      </c>
      <c r="K67" s="355">
        <v>13635</v>
      </c>
      <c r="L67" s="357">
        <v>9314</v>
      </c>
      <c r="M67" s="361">
        <f t="shared" si="3"/>
        <v>200296</v>
      </c>
    </row>
    <row r="68" spans="1:13" ht="18.75" customHeight="1">
      <c r="A68" s="1059"/>
      <c r="B68" s="209" t="s">
        <v>29</v>
      </c>
      <c r="C68" s="356">
        <v>26371</v>
      </c>
      <c r="D68" s="355">
        <v>18567</v>
      </c>
      <c r="E68" s="355">
        <v>13424</v>
      </c>
      <c r="F68" s="355">
        <v>24881</v>
      </c>
      <c r="G68" s="355">
        <v>16740</v>
      </c>
      <c r="H68" s="355">
        <v>20806</v>
      </c>
      <c r="I68" s="355">
        <v>20694</v>
      </c>
      <c r="J68" s="355">
        <v>40514</v>
      </c>
      <c r="K68" s="355">
        <v>16148</v>
      </c>
      <c r="L68" s="357">
        <v>9397</v>
      </c>
      <c r="M68" s="361">
        <f t="shared" si="3"/>
        <v>207542</v>
      </c>
    </row>
    <row r="69" spans="1:13" ht="18.75" customHeight="1">
      <c r="A69" s="1059"/>
      <c r="B69" s="209" t="s">
        <v>30</v>
      </c>
      <c r="C69" s="356">
        <v>25727</v>
      </c>
      <c r="D69" s="355">
        <v>18188</v>
      </c>
      <c r="E69" s="355">
        <v>13415</v>
      </c>
      <c r="F69" s="355">
        <v>25196</v>
      </c>
      <c r="G69" s="355">
        <v>16730</v>
      </c>
      <c r="H69" s="355">
        <v>19663</v>
      </c>
      <c r="I69" s="355">
        <v>21959</v>
      </c>
      <c r="J69" s="355">
        <v>39426</v>
      </c>
      <c r="K69" s="355">
        <v>17083</v>
      </c>
      <c r="L69" s="357">
        <v>10924</v>
      </c>
      <c r="M69" s="361">
        <f t="shared" si="3"/>
        <v>208311</v>
      </c>
    </row>
    <row r="70" spans="1:13" ht="18.75" customHeight="1">
      <c r="A70" s="1059"/>
      <c r="B70" s="209" t="s">
        <v>31</v>
      </c>
      <c r="C70" s="356">
        <v>25962</v>
      </c>
      <c r="D70" s="355">
        <v>18704</v>
      </c>
      <c r="E70" s="355">
        <v>13792</v>
      </c>
      <c r="F70" s="355">
        <v>25209</v>
      </c>
      <c r="G70" s="355">
        <v>16511</v>
      </c>
      <c r="H70" s="355">
        <v>19693</v>
      </c>
      <c r="I70" s="355">
        <v>22182</v>
      </c>
      <c r="J70" s="355">
        <v>38446</v>
      </c>
      <c r="K70" s="355">
        <v>16913</v>
      </c>
      <c r="L70" s="357">
        <v>9854</v>
      </c>
      <c r="M70" s="361">
        <f t="shared" si="3"/>
        <v>207266</v>
      </c>
    </row>
    <row r="71" spans="1:13" ht="18.75" customHeight="1">
      <c r="A71" s="1059"/>
      <c r="B71" s="209" t="s">
        <v>32</v>
      </c>
      <c r="C71" s="356">
        <v>26443</v>
      </c>
      <c r="D71" s="355">
        <v>18623</v>
      </c>
      <c r="E71" s="355">
        <v>14109</v>
      </c>
      <c r="F71" s="355">
        <v>26646</v>
      </c>
      <c r="G71" s="355">
        <v>16631</v>
      </c>
      <c r="H71" s="355">
        <v>20663</v>
      </c>
      <c r="I71" s="355">
        <v>21389</v>
      </c>
      <c r="J71" s="355">
        <v>39170</v>
      </c>
      <c r="K71" s="355">
        <v>15626</v>
      </c>
      <c r="L71" s="357">
        <v>10581</v>
      </c>
      <c r="M71" s="361">
        <f t="shared" si="3"/>
        <v>209881</v>
      </c>
    </row>
    <row r="72" spans="1:13" ht="18.75" customHeight="1">
      <c r="A72" s="1059"/>
      <c r="B72" s="209" t="s">
        <v>43</v>
      </c>
      <c r="C72" s="356">
        <v>26449</v>
      </c>
      <c r="D72" s="355">
        <v>18497</v>
      </c>
      <c r="E72" s="355">
        <v>13821</v>
      </c>
      <c r="F72" s="355">
        <v>25887</v>
      </c>
      <c r="G72" s="355">
        <v>15611</v>
      </c>
      <c r="H72" s="355">
        <v>20070</v>
      </c>
      <c r="I72" s="355">
        <v>20365</v>
      </c>
      <c r="J72" s="355">
        <v>36933</v>
      </c>
      <c r="K72" s="355">
        <v>14877</v>
      </c>
      <c r="L72" s="357">
        <v>10873</v>
      </c>
      <c r="M72" s="361">
        <f t="shared" si="3"/>
        <v>203383</v>
      </c>
    </row>
    <row r="73" spans="1:13" ht="18.75" customHeight="1">
      <c r="A73" s="1059"/>
      <c r="B73" s="209" t="s">
        <v>49</v>
      </c>
      <c r="C73" s="356">
        <v>26720</v>
      </c>
      <c r="D73" s="355">
        <v>18720</v>
      </c>
      <c r="E73" s="355">
        <v>13936</v>
      </c>
      <c r="F73" s="355">
        <v>26631</v>
      </c>
      <c r="G73" s="355">
        <v>16150</v>
      </c>
      <c r="H73" s="355">
        <v>21584</v>
      </c>
      <c r="I73" s="355">
        <v>18866</v>
      </c>
      <c r="J73" s="355">
        <v>37596</v>
      </c>
      <c r="K73" s="355">
        <v>14902</v>
      </c>
      <c r="L73" s="357">
        <v>10809</v>
      </c>
      <c r="M73" s="361">
        <f t="shared" si="3"/>
        <v>205914</v>
      </c>
    </row>
    <row r="74" spans="1:13" ht="18.75" customHeight="1" thickBot="1">
      <c r="A74" s="1070"/>
      <c r="B74" s="260" t="s">
        <v>201</v>
      </c>
      <c r="C74" s="445">
        <v>26909</v>
      </c>
      <c r="D74" s="417">
        <v>18650</v>
      </c>
      <c r="E74" s="417">
        <v>13924</v>
      </c>
      <c r="F74" s="417">
        <v>25612</v>
      </c>
      <c r="G74" s="417">
        <v>15739</v>
      </c>
      <c r="H74" s="417">
        <v>20476</v>
      </c>
      <c r="I74" s="417">
        <v>18654</v>
      </c>
      <c r="J74" s="417">
        <v>37562</v>
      </c>
      <c r="K74" s="417">
        <v>14519</v>
      </c>
      <c r="L74" s="446">
        <v>10701</v>
      </c>
      <c r="M74" s="447">
        <f t="shared" si="3"/>
        <v>202746</v>
      </c>
    </row>
    <row r="75" spans="1:13" ht="18.75" customHeight="1">
      <c r="A75" s="1058">
        <v>2014</v>
      </c>
      <c r="B75" s="207" t="s">
        <v>165</v>
      </c>
      <c r="C75" s="358">
        <v>26610</v>
      </c>
      <c r="D75" s="359">
        <v>18608</v>
      </c>
      <c r="E75" s="359">
        <v>13450</v>
      </c>
      <c r="F75" s="359">
        <v>24182</v>
      </c>
      <c r="G75" s="359">
        <v>15007</v>
      </c>
      <c r="H75" s="359">
        <v>19977</v>
      </c>
      <c r="I75" s="359">
        <v>18204</v>
      </c>
      <c r="J75" s="359">
        <v>36718</v>
      </c>
      <c r="K75" s="359">
        <v>13806</v>
      </c>
      <c r="L75" s="360">
        <v>10583</v>
      </c>
      <c r="M75" s="362">
        <f aca="true" t="shared" si="4" ref="M75:M132">SUM(C75:L75)</f>
        <v>197145</v>
      </c>
    </row>
    <row r="76" spans="1:13" ht="18.75" customHeight="1">
      <c r="A76" s="1059"/>
      <c r="B76" s="209" t="s">
        <v>166</v>
      </c>
      <c r="C76" s="356">
        <v>26553</v>
      </c>
      <c r="D76" s="355">
        <v>18597</v>
      </c>
      <c r="E76" s="355">
        <v>13870</v>
      </c>
      <c r="F76" s="355">
        <v>24663</v>
      </c>
      <c r="G76" s="355">
        <v>15394</v>
      </c>
      <c r="H76" s="355">
        <v>19042</v>
      </c>
      <c r="I76" s="355">
        <v>20093</v>
      </c>
      <c r="J76" s="355">
        <v>36648</v>
      </c>
      <c r="K76" s="355">
        <v>13606</v>
      </c>
      <c r="L76" s="357">
        <v>10477</v>
      </c>
      <c r="M76" s="361">
        <f t="shared" si="4"/>
        <v>198943</v>
      </c>
    </row>
    <row r="77" spans="1:13" ht="18.75" customHeight="1">
      <c r="A77" s="1059"/>
      <c r="B77" s="209" t="s">
        <v>167</v>
      </c>
      <c r="C77" s="356">
        <v>26876</v>
      </c>
      <c r="D77" s="355">
        <v>18709</v>
      </c>
      <c r="E77" s="355">
        <v>13984</v>
      </c>
      <c r="F77" s="355">
        <v>25962</v>
      </c>
      <c r="G77" s="355">
        <v>16369</v>
      </c>
      <c r="H77" s="355">
        <v>19694</v>
      </c>
      <c r="I77" s="355">
        <v>20464</v>
      </c>
      <c r="J77" s="355">
        <v>37407</v>
      </c>
      <c r="K77" s="355">
        <v>14030</v>
      </c>
      <c r="L77" s="357">
        <v>10477</v>
      </c>
      <c r="M77" s="361">
        <f t="shared" si="4"/>
        <v>203972</v>
      </c>
    </row>
    <row r="78" spans="1:13" ht="18.75" customHeight="1">
      <c r="A78" s="1059"/>
      <c r="B78" s="209" t="s">
        <v>168</v>
      </c>
      <c r="C78" s="356">
        <v>27180</v>
      </c>
      <c r="D78" s="355">
        <v>18752</v>
      </c>
      <c r="E78" s="355">
        <v>14329</v>
      </c>
      <c r="F78" s="355">
        <v>26566</v>
      </c>
      <c r="G78" s="355">
        <v>15906</v>
      </c>
      <c r="H78" s="355">
        <v>21051</v>
      </c>
      <c r="I78" s="355">
        <v>21498</v>
      </c>
      <c r="J78" s="355">
        <v>37865</v>
      </c>
      <c r="K78" s="355">
        <v>14142</v>
      </c>
      <c r="L78" s="357">
        <v>10605</v>
      </c>
      <c r="M78" s="361">
        <f t="shared" si="4"/>
        <v>207894</v>
      </c>
    </row>
    <row r="79" spans="1:13" ht="18.75" customHeight="1">
      <c r="A79" s="1059"/>
      <c r="B79" s="209" t="s">
        <v>27</v>
      </c>
      <c r="C79" s="356">
        <v>27250</v>
      </c>
      <c r="D79" s="355">
        <v>19242</v>
      </c>
      <c r="E79" s="355">
        <v>14500</v>
      </c>
      <c r="F79" s="355">
        <v>26951</v>
      </c>
      <c r="G79" s="355">
        <v>16838</v>
      </c>
      <c r="H79" s="355">
        <v>21148</v>
      </c>
      <c r="I79" s="355">
        <v>21269</v>
      </c>
      <c r="J79" s="355">
        <v>37481</v>
      </c>
      <c r="K79" s="355">
        <v>14536</v>
      </c>
      <c r="L79" s="357">
        <v>11636</v>
      </c>
      <c r="M79" s="361">
        <f t="shared" si="4"/>
        <v>210851</v>
      </c>
    </row>
    <row r="80" spans="1:13" ht="18.75" customHeight="1">
      <c r="A80" s="1059"/>
      <c r="B80" s="209" t="s">
        <v>29</v>
      </c>
      <c r="C80" s="356">
        <v>27239</v>
      </c>
      <c r="D80" s="355">
        <v>19529</v>
      </c>
      <c r="E80" s="355">
        <v>14381</v>
      </c>
      <c r="F80" s="355">
        <v>27048</v>
      </c>
      <c r="G80" s="355">
        <v>17730</v>
      </c>
      <c r="H80" s="355">
        <v>21236</v>
      </c>
      <c r="I80" s="355">
        <v>21811</v>
      </c>
      <c r="J80" s="355">
        <v>38995</v>
      </c>
      <c r="K80" s="355">
        <v>17340</v>
      </c>
      <c r="L80" s="357">
        <v>12806</v>
      </c>
      <c r="M80" s="361">
        <f t="shared" si="4"/>
        <v>218115</v>
      </c>
    </row>
    <row r="81" spans="1:13" ht="18.75" customHeight="1">
      <c r="A81" s="1059"/>
      <c r="B81" s="209" t="s">
        <v>30</v>
      </c>
      <c r="C81" s="356">
        <v>26849</v>
      </c>
      <c r="D81" s="355">
        <v>19566</v>
      </c>
      <c r="E81" s="355">
        <v>14228</v>
      </c>
      <c r="F81" s="355">
        <v>26656</v>
      </c>
      <c r="G81" s="355">
        <v>16970</v>
      </c>
      <c r="H81" s="355">
        <v>19979</v>
      </c>
      <c r="I81" s="355">
        <v>20882</v>
      </c>
      <c r="J81" s="355">
        <v>38639</v>
      </c>
      <c r="K81" s="355">
        <v>16329</v>
      </c>
      <c r="L81" s="357">
        <v>12822</v>
      </c>
      <c r="M81" s="361">
        <f t="shared" si="4"/>
        <v>212920</v>
      </c>
    </row>
    <row r="82" spans="1:13" ht="18.75" customHeight="1">
      <c r="A82" s="1059"/>
      <c r="B82" s="209" t="s">
        <v>31</v>
      </c>
      <c r="C82" s="356">
        <v>27033</v>
      </c>
      <c r="D82" s="355">
        <v>19748</v>
      </c>
      <c r="E82" s="355">
        <v>14907</v>
      </c>
      <c r="F82" s="355">
        <v>27700</v>
      </c>
      <c r="G82" s="355">
        <v>17033</v>
      </c>
      <c r="H82" s="355">
        <v>20991</v>
      </c>
      <c r="I82" s="355">
        <v>21182</v>
      </c>
      <c r="J82" s="355">
        <v>39812</v>
      </c>
      <c r="K82" s="355">
        <v>14624</v>
      </c>
      <c r="L82" s="357">
        <v>13485</v>
      </c>
      <c r="M82" s="361">
        <f t="shared" si="4"/>
        <v>216515</v>
      </c>
    </row>
    <row r="83" spans="1:13" ht="18.75" customHeight="1">
      <c r="A83" s="1059"/>
      <c r="B83" s="209" t="s">
        <v>32</v>
      </c>
      <c r="C83" s="356">
        <v>27525</v>
      </c>
      <c r="D83" s="355">
        <v>19832</v>
      </c>
      <c r="E83" s="355">
        <v>14975</v>
      </c>
      <c r="F83" s="355">
        <v>28675</v>
      </c>
      <c r="G83" s="355">
        <v>17590</v>
      </c>
      <c r="H83" s="355">
        <v>21875</v>
      </c>
      <c r="I83" s="355">
        <v>21332</v>
      </c>
      <c r="J83" s="355">
        <v>39490</v>
      </c>
      <c r="K83" s="355">
        <v>12725</v>
      </c>
      <c r="L83" s="357">
        <v>14470</v>
      </c>
      <c r="M83" s="361">
        <f t="shared" si="4"/>
        <v>218489</v>
      </c>
    </row>
    <row r="84" spans="1:13" ht="18.75" customHeight="1">
      <c r="A84" s="1059"/>
      <c r="B84" s="209" t="s">
        <v>43</v>
      </c>
      <c r="C84" s="356">
        <v>27557</v>
      </c>
      <c r="D84" s="355">
        <v>19813</v>
      </c>
      <c r="E84" s="355">
        <v>14902</v>
      </c>
      <c r="F84" s="355">
        <v>28593</v>
      </c>
      <c r="G84" s="355">
        <v>17133</v>
      </c>
      <c r="H84" s="355">
        <v>22280</v>
      </c>
      <c r="I84" s="355">
        <v>20600</v>
      </c>
      <c r="J84" s="355">
        <v>37788</v>
      </c>
      <c r="K84" s="355">
        <v>13794</v>
      </c>
      <c r="L84" s="357">
        <v>13493</v>
      </c>
      <c r="M84" s="361">
        <f t="shared" si="4"/>
        <v>215953</v>
      </c>
    </row>
    <row r="85" spans="1:13" ht="18.75" customHeight="1">
      <c r="A85" s="1059"/>
      <c r="B85" s="209" t="s">
        <v>49</v>
      </c>
      <c r="C85" s="356">
        <v>27804</v>
      </c>
      <c r="D85" s="355">
        <v>19695</v>
      </c>
      <c r="E85" s="355">
        <v>14805</v>
      </c>
      <c r="F85" s="355">
        <v>28459</v>
      </c>
      <c r="G85" s="355">
        <v>17335</v>
      </c>
      <c r="H85" s="355">
        <v>22415</v>
      </c>
      <c r="I85" s="355">
        <v>20915</v>
      </c>
      <c r="J85" s="355">
        <v>38469</v>
      </c>
      <c r="K85" s="355">
        <v>14970</v>
      </c>
      <c r="L85" s="357">
        <v>12263</v>
      </c>
      <c r="M85" s="361">
        <f t="shared" si="4"/>
        <v>217130</v>
      </c>
    </row>
    <row r="86" spans="1:13" ht="18.75" customHeight="1" thickBot="1">
      <c r="A86" s="1070"/>
      <c r="B86" s="260" t="s">
        <v>201</v>
      </c>
      <c r="C86" s="445">
        <v>27927</v>
      </c>
      <c r="D86" s="417">
        <v>19790</v>
      </c>
      <c r="E86" s="417">
        <v>14916</v>
      </c>
      <c r="F86" s="417">
        <v>27808</v>
      </c>
      <c r="G86" s="417">
        <v>17030</v>
      </c>
      <c r="H86" s="417">
        <v>21099</v>
      </c>
      <c r="I86" s="417">
        <v>21436</v>
      </c>
      <c r="J86" s="417">
        <v>37565</v>
      </c>
      <c r="K86" s="417">
        <v>13082</v>
      </c>
      <c r="L86" s="446">
        <v>13306</v>
      </c>
      <c r="M86" s="447">
        <f t="shared" si="4"/>
        <v>213959</v>
      </c>
    </row>
    <row r="87" spans="1:13" ht="18.75" customHeight="1">
      <c r="A87" s="1058">
        <v>2015</v>
      </c>
      <c r="B87" s="207" t="s">
        <v>165</v>
      </c>
      <c r="C87" s="358">
        <v>27881</v>
      </c>
      <c r="D87" s="359">
        <v>19488</v>
      </c>
      <c r="E87" s="359">
        <v>14674</v>
      </c>
      <c r="F87" s="359">
        <v>25471</v>
      </c>
      <c r="G87" s="359">
        <v>15896</v>
      </c>
      <c r="H87" s="359">
        <v>19367</v>
      </c>
      <c r="I87" s="359">
        <v>19691</v>
      </c>
      <c r="J87" s="359">
        <v>37168</v>
      </c>
      <c r="K87" s="359">
        <v>14066</v>
      </c>
      <c r="L87" s="360">
        <v>13161</v>
      </c>
      <c r="M87" s="362">
        <f t="shared" si="4"/>
        <v>206863</v>
      </c>
    </row>
    <row r="88" spans="1:13" ht="18.75" customHeight="1">
      <c r="A88" s="1059"/>
      <c r="B88" s="209" t="s">
        <v>166</v>
      </c>
      <c r="C88" s="356">
        <v>27767</v>
      </c>
      <c r="D88" s="355">
        <v>19683</v>
      </c>
      <c r="E88" s="355">
        <v>14439</v>
      </c>
      <c r="F88" s="355">
        <v>26033</v>
      </c>
      <c r="G88" s="355">
        <v>15174</v>
      </c>
      <c r="H88" s="355">
        <v>19518</v>
      </c>
      <c r="I88" s="355">
        <v>19714</v>
      </c>
      <c r="J88" s="355">
        <v>37431</v>
      </c>
      <c r="K88" s="355">
        <v>13754</v>
      </c>
      <c r="L88" s="357">
        <v>11964</v>
      </c>
      <c r="M88" s="361">
        <f t="shared" si="4"/>
        <v>205477</v>
      </c>
    </row>
    <row r="89" spans="1:13" ht="18.75" customHeight="1">
      <c r="A89" s="1059"/>
      <c r="B89" s="209" t="s">
        <v>167</v>
      </c>
      <c r="C89" s="356">
        <v>27979</v>
      </c>
      <c r="D89" s="355">
        <v>19785</v>
      </c>
      <c r="E89" s="355">
        <v>14445</v>
      </c>
      <c r="F89" s="355">
        <v>27136</v>
      </c>
      <c r="G89" s="355">
        <v>16690</v>
      </c>
      <c r="H89" s="355">
        <v>21678</v>
      </c>
      <c r="I89" s="355">
        <v>20676</v>
      </c>
      <c r="J89" s="355">
        <v>37851</v>
      </c>
      <c r="K89" s="355">
        <v>13214</v>
      </c>
      <c r="L89" s="357">
        <v>13133</v>
      </c>
      <c r="M89" s="361">
        <f t="shared" si="4"/>
        <v>212587</v>
      </c>
    </row>
    <row r="90" spans="1:13" ht="18.75" customHeight="1">
      <c r="A90" s="1059"/>
      <c r="B90" s="209" t="s">
        <v>168</v>
      </c>
      <c r="C90" s="356">
        <v>28073</v>
      </c>
      <c r="D90" s="355">
        <v>19694</v>
      </c>
      <c r="E90" s="355">
        <v>15130</v>
      </c>
      <c r="F90" s="355">
        <v>27539</v>
      </c>
      <c r="G90" s="355">
        <v>18111</v>
      </c>
      <c r="H90" s="355">
        <v>21921</v>
      </c>
      <c r="I90" s="355">
        <v>21406</v>
      </c>
      <c r="J90" s="355">
        <v>38115</v>
      </c>
      <c r="K90" s="355">
        <v>13416</v>
      </c>
      <c r="L90" s="357">
        <v>15521</v>
      </c>
      <c r="M90" s="361">
        <f t="shared" si="4"/>
        <v>218926</v>
      </c>
    </row>
    <row r="91" spans="1:13" ht="18.75" customHeight="1">
      <c r="A91" s="1059"/>
      <c r="B91" s="209" t="s">
        <v>27</v>
      </c>
      <c r="C91" s="356">
        <v>28297</v>
      </c>
      <c r="D91" s="355">
        <v>20096</v>
      </c>
      <c r="E91" s="355">
        <v>15143</v>
      </c>
      <c r="F91" s="355">
        <v>28512</v>
      </c>
      <c r="G91" s="355">
        <v>18425</v>
      </c>
      <c r="H91" s="355">
        <v>22659</v>
      </c>
      <c r="I91" s="355">
        <v>21836</v>
      </c>
      <c r="J91" s="355">
        <v>37728</v>
      </c>
      <c r="K91" s="355">
        <v>14028</v>
      </c>
      <c r="L91" s="357">
        <v>15590</v>
      </c>
      <c r="M91" s="361">
        <f t="shared" si="4"/>
        <v>222314</v>
      </c>
    </row>
    <row r="92" spans="1:13" ht="18.75" customHeight="1">
      <c r="A92" s="1059"/>
      <c r="B92" s="209" t="s">
        <v>29</v>
      </c>
      <c r="C92" s="356">
        <v>28372</v>
      </c>
      <c r="D92" s="355">
        <v>20189</v>
      </c>
      <c r="E92" s="355">
        <v>15063</v>
      </c>
      <c r="F92" s="355">
        <v>28442</v>
      </c>
      <c r="G92" s="355">
        <v>18690</v>
      </c>
      <c r="H92" s="355">
        <v>22714</v>
      </c>
      <c r="I92" s="355">
        <v>21478</v>
      </c>
      <c r="J92" s="355">
        <v>38602</v>
      </c>
      <c r="K92" s="355">
        <v>14758</v>
      </c>
      <c r="L92" s="357">
        <v>18219</v>
      </c>
      <c r="M92" s="361">
        <f t="shared" si="4"/>
        <v>226527</v>
      </c>
    </row>
    <row r="93" spans="1:13" ht="18.75" customHeight="1">
      <c r="A93" s="1059"/>
      <c r="B93" s="209" t="s">
        <v>30</v>
      </c>
      <c r="C93" s="356">
        <v>27959</v>
      </c>
      <c r="D93" s="355">
        <v>19898</v>
      </c>
      <c r="E93" s="355">
        <v>15267</v>
      </c>
      <c r="F93" s="355">
        <v>28107</v>
      </c>
      <c r="G93" s="355">
        <v>17987</v>
      </c>
      <c r="H93" s="355">
        <v>21930</v>
      </c>
      <c r="I93" s="355">
        <v>21126</v>
      </c>
      <c r="J93" s="355">
        <v>38292</v>
      </c>
      <c r="K93" s="355">
        <v>15452</v>
      </c>
      <c r="L93" s="357">
        <v>17950</v>
      </c>
      <c r="M93" s="361">
        <f t="shared" si="4"/>
        <v>223968</v>
      </c>
    </row>
    <row r="94" spans="1:13" ht="18.75" customHeight="1">
      <c r="A94" s="1059"/>
      <c r="B94" s="209" t="s">
        <v>31</v>
      </c>
      <c r="C94" s="356">
        <v>28086</v>
      </c>
      <c r="D94" s="355">
        <v>20598</v>
      </c>
      <c r="E94" s="355">
        <v>15890</v>
      </c>
      <c r="F94" s="355">
        <v>28822</v>
      </c>
      <c r="G94" s="355">
        <v>18087</v>
      </c>
      <c r="H94" s="355">
        <v>23052</v>
      </c>
      <c r="I94" s="355">
        <v>21002</v>
      </c>
      <c r="J94" s="355">
        <v>39912</v>
      </c>
      <c r="K94" s="355">
        <v>15207</v>
      </c>
      <c r="L94" s="357">
        <v>18109</v>
      </c>
      <c r="M94" s="361">
        <f t="shared" si="4"/>
        <v>228765</v>
      </c>
    </row>
    <row r="95" spans="1:13" ht="18.75" customHeight="1">
      <c r="A95" s="1059"/>
      <c r="B95" s="209" t="s">
        <v>32</v>
      </c>
      <c r="C95" s="356">
        <v>28558</v>
      </c>
      <c r="D95" s="355">
        <v>20817</v>
      </c>
      <c r="E95" s="355">
        <v>14754</v>
      </c>
      <c r="F95" s="355">
        <v>28331</v>
      </c>
      <c r="G95" s="355">
        <v>18346</v>
      </c>
      <c r="H95" s="355">
        <v>21217</v>
      </c>
      <c r="I95" s="355">
        <v>20878</v>
      </c>
      <c r="J95" s="355">
        <v>39834</v>
      </c>
      <c r="K95" s="355">
        <v>12903</v>
      </c>
      <c r="L95" s="357">
        <v>16824</v>
      </c>
      <c r="M95" s="361">
        <f t="shared" si="4"/>
        <v>222462</v>
      </c>
    </row>
    <row r="96" spans="1:13" ht="18.75" customHeight="1">
      <c r="A96" s="1059"/>
      <c r="B96" s="209" t="s">
        <v>43</v>
      </c>
      <c r="C96" s="356">
        <v>28832</v>
      </c>
      <c r="D96" s="355">
        <v>20713</v>
      </c>
      <c r="E96" s="355">
        <v>15157</v>
      </c>
      <c r="F96" s="355">
        <v>29034</v>
      </c>
      <c r="G96" s="355">
        <v>17498</v>
      </c>
      <c r="H96" s="355">
        <v>22398</v>
      </c>
      <c r="I96" s="355">
        <v>22187</v>
      </c>
      <c r="J96" s="355">
        <v>42492</v>
      </c>
      <c r="K96" s="355">
        <v>12426</v>
      </c>
      <c r="L96" s="357">
        <v>15691</v>
      </c>
      <c r="M96" s="361">
        <f t="shared" si="4"/>
        <v>226428</v>
      </c>
    </row>
    <row r="97" spans="1:13" ht="18.75" customHeight="1">
      <c r="A97" s="1059"/>
      <c r="B97" s="209" t="s">
        <v>49</v>
      </c>
      <c r="C97" s="356">
        <v>28922</v>
      </c>
      <c r="D97" s="355">
        <v>20600</v>
      </c>
      <c r="E97" s="355">
        <v>14757</v>
      </c>
      <c r="F97" s="355">
        <v>28129</v>
      </c>
      <c r="G97" s="355">
        <v>17808</v>
      </c>
      <c r="H97" s="355">
        <v>21741</v>
      </c>
      <c r="I97" s="355">
        <v>22449</v>
      </c>
      <c r="J97" s="355">
        <v>41012</v>
      </c>
      <c r="K97" s="355">
        <v>13189</v>
      </c>
      <c r="L97" s="357">
        <v>15965</v>
      </c>
      <c r="M97" s="361">
        <f t="shared" si="4"/>
        <v>224572</v>
      </c>
    </row>
    <row r="98" spans="1:13" ht="18.75" customHeight="1" thickBot="1">
      <c r="A98" s="1060"/>
      <c r="B98" s="741" t="s">
        <v>201</v>
      </c>
      <c r="C98" s="742">
        <v>29775</v>
      </c>
      <c r="D98" s="743">
        <v>20782</v>
      </c>
      <c r="E98" s="743">
        <v>15180</v>
      </c>
      <c r="F98" s="743">
        <v>27207</v>
      </c>
      <c r="G98" s="743">
        <v>16960</v>
      </c>
      <c r="H98" s="743">
        <v>21248</v>
      </c>
      <c r="I98" s="743">
        <v>22667</v>
      </c>
      <c r="J98" s="743">
        <v>39875</v>
      </c>
      <c r="K98" s="743">
        <v>12691</v>
      </c>
      <c r="L98" s="744">
        <v>15696</v>
      </c>
      <c r="M98" s="745">
        <f t="shared" si="4"/>
        <v>222081</v>
      </c>
    </row>
    <row r="99" spans="1:13" ht="18.75" customHeight="1">
      <c r="A99" s="1058">
        <v>2016</v>
      </c>
      <c r="B99" s="207" t="s">
        <v>165</v>
      </c>
      <c r="C99" s="358">
        <v>28890</v>
      </c>
      <c r="D99" s="359">
        <v>20534</v>
      </c>
      <c r="E99" s="359">
        <v>14129</v>
      </c>
      <c r="F99" s="359">
        <v>25099</v>
      </c>
      <c r="G99" s="359">
        <v>15521</v>
      </c>
      <c r="H99" s="359">
        <v>18497</v>
      </c>
      <c r="I99" s="359">
        <v>21377</v>
      </c>
      <c r="J99" s="359">
        <v>36905</v>
      </c>
      <c r="K99" s="359">
        <v>13100</v>
      </c>
      <c r="L99" s="360">
        <v>15219</v>
      </c>
      <c r="M99" s="362">
        <f t="shared" si="4"/>
        <v>209271</v>
      </c>
    </row>
    <row r="100" spans="1:13" ht="18.75" customHeight="1">
      <c r="A100" s="1059"/>
      <c r="B100" s="209" t="s">
        <v>166</v>
      </c>
      <c r="C100" s="356">
        <v>29016</v>
      </c>
      <c r="D100" s="355">
        <v>19885</v>
      </c>
      <c r="E100" s="355">
        <v>13832</v>
      </c>
      <c r="F100" s="355">
        <v>25344</v>
      </c>
      <c r="G100" s="355">
        <v>15975</v>
      </c>
      <c r="H100" s="355">
        <v>18749</v>
      </c>
      <c r="I100" s="355">
        <v>20967</v>
      </c>
      <c r="J100" s="355">
        <v>37899</v>
      </c>
      <c r="K100" s="355">
        <v>12874</v>
      </c>
      <c r="L100" s="357">
        <v>14488</v>
      </c>
      <c r="M100" s="361">
        <f t="shared" si="4"/>
        <v>209029</v>
      </c>
    </row>
    <row r="101" spans="1:13" ht="18.75" customHeight="1">
      <c r="A101" s="1059"/>
      <c r="B101" s="209" t="s">
        <v>167</v>
      </c>
      <c r="C101" s="356">
        <v>29067</v>
      </c>
      <c r="D101" s="355">
        <v>19858</v>
      </c>
      <c r="E101" s="355">
        <v>14100</v>
      </c>
      <c r="F101" s="355">
        <v>26952</v>
      </c>
      <c r="G101" s="355">
        <v>17264</v>
      </c>
      <c r="H101" s="355">
        <v>19725</v>
      </c>
      <c r="I101" s="355">
        <v>22956</v>
      </c>
      <c r="J101" s="355">
        <v>38073</v>
      </c>
      <c r="K101" s="355">
        <v>13386</v>
      </c>
      <c r="L101" s="357">
        <v>14768</v>
      </c>
      <c r="M101" s="361">
        <f t="shared" si="4"/>
        <v>216149</v>
      </c>
    </row>
    <row r="102" spans="1:13" ht="18.75" customHeight="1">
      <c r="A102" s="1059"/>
      <c r="B102" s="209" t="s">
        <v>168</v>
      </c>
      <c r="C102" s="356">
        <v>29330</v>
      </c>
      <c r="D102" s="355">
        <v>19717</v>
      </c>
      <c r="E102" s="355">
        <v>14345</v>
      </c>
      <c r="F102" s="355">
        <v>27074</v>
      </c>
      <c r="G102" s="355">
        <v>17534</v>
      </c>
      <c r="H102" s="355">
        <v>21146</v>
      </c>
      <c r="I102" s="355">
        <v>22730</v>
      </c>
      <c r="J102" s="355">
        <v>39712</v>
      </c>
      <c r="K102" s="355">
        <v>12145</v>
      </c>
      <c r="L102" s="357">
        <v>16052</v>
      </c>
      <c r="M102" s="361">
        <f t="shared" si="4"/>
        <v>219785</v>
      </c>
    </row>
    <row r="103" spans="1:13" ht="18.75" customHeight="1">
      <c r="A103" s="1059"/>
      <c r="B103" s="209" t="s">
        <v>27</v>
      </c>
      <c r="C103" s="356">
        <v>29358</v>
      </c>
      <c r="D103" s="355">
        <v>20028</v>
      </c>
      <c r="E103" s="355">
        <v>14325</v>
      </c>
      <c r="F103" s="355">
        <v>27653</v>
      </c>
      <c r="G103" s="355">
        <v>18092</v>
      </c>
      <c r="H103" s="355">
        <v>20442</v>
      </c>
      <c r="I103" s="355">
        <v>23063</v>
      </c>
      <c r="J103" s="355">
        <v>38841</v>
      </c>
      <c r="K103" s="355">
        <v>12598</v>
      </c>
      <c r="L103" s="357">
        <v>16254</v>
      </c>
      <c r="M103" s="361">
        <f t="shared" si="4"/>
        <v>220654</v>
      </c>
    </row>
    <row r="104" spans="1:13" ht="18.75" customHeight="1">
      <c r="A104" s="1059"/>
      <c r="B104" s="209" t="s">
        <v>29</v>
      </c>
      <c r="C104" s="356">
        <v>29599</v>
      </c>
      <c r="D104" s="355">
        <v>20158</v>
      </c>
      <c r="E104" s="355">
        <v>13987</v>
      </c>
      <c r="F104" s="355">
        <v>27892</v>
      </c>
      <c r="G104" s="355">
        <v>17531</v>
      </c>
      <c r="H104" s="355">
        <v>20793</v>
      </c>
      <c r="I104" s="355">
        <v>22907</v>
      </c>
      <c r="J104" s="355">
        <v>39561</v>
      </c>
      <c r="K104" s="355">
        <v>12545</v>
      </c>
      <c r="L104" s="357">
        <v>18863</v>
      </c>
      <c r="M104" s="361">
        <f t="shared" si="4"/>
        <v>223836</v>
      </c>
    </row>
    <row r="105" spans="1:13" ht="18.75" customHeight="1">
      <c r="A105" s="1059"/>
      <c r="B105" s="209" t="s">
        <v>30</v>
      </c>
      <c r="C105" s="356">
        <v>29033</v>
      </c>
      <c r="D105" s="355">
        <v>20306</v>
      </c>
      <c r="E105" s="355">
        <v>13879</v>
      </c>
      <c r="F105" s="355">
        <v>27514</v>
      </c>
      <c r="G105" s="355">
        <v>17531</v>
      </c>
      <c r="H105" s="355">
        <v>20219</v>
      </c>
      <c r="I105" s="355">
        <v>22338</v>
      </c>
      <c r="J105" s="355">
        <v>37982</v>
      </c>
      <c r="K105" s="355">
        <v>12847</v>
      </c>
      <c r="L105" s="357">
        <v>20071</v>
      </c>
      <c r="M105" s="361">
        <f t="shared" si="4"/>
        <v>221720</v>
      </c>
    </row>
    <row r="106" spans="1:13" ht="18.75" customHeight="1">
      <c r="A106" s="1059"/>
      <c r="B106" s="209" t="s">
        <v>31</v>
      </c>
      <c r="C106" s="356">
        <v>28997</v>
      </c>
      <c r="D106" s="355">
        <v>20802</v>
      </c>
      <c r="E106" s="355">
        <v>14033</v>
      </c>
      <c r="F106" s="355">
        <v>27625</v>
      </c>
      <c r="G106" s="355">
        <v>17691</v>
      </c>
      <c r="H106" s="355">
        <v>20175</v>
      </c>
      <c r="I106" s="355">
        <v>23596</v>
      </c>
      <c r="J106" s="355">
        <v>38366</v>
      </c>
      <c r="K106" s="355">
        <v>12748</v>
      </c>
      <c r="L106" s="357">
        <v>19661</v>
      </c>
      <c r="M106" s="361">
        <f t="shared" si="4"/>
        <v>223694</v>
      </c>
    </row>
    <row r="107" spans="1:13" ht="18.75" customHeight="1">
      <c r="A107" s="1059"/>
      <c r="B107" s="209" t="s">
        <v>32</v>
      </c>
      <c r="C107" s="356">
        <v>29750</v>
      </c>
      <c r="D107" s="355">
        <v>20207</v>
      </c>
      <c r="E107" s="355">
        <v>13975</v>
      </c>
      <c r="F107" s="355">
        <v>27176</v>
      </c>
      <c r="G107" s="355">
        <v>17241</v>
      </c>
      <c r="H107" s="355">
        <v>19233</v>
      </c>
      <c r="I107" s="355">
        <v>22949</v>
      </c>
      <c r="J107" s="355">
        <v>38319</v>
      </c>
      <c r="K107" s="355">
        <v>12055</v>
      </c>
      <c r="L107" s="357">
        <v>18134</v>
      </c>
      <c r="M107" s="361">
        <f t="shared" si="4"/>
        <v>219039</v>
      </c>
    </row>
    <row r="108" spans="1:13" ht="18.75" customHeight="1">
      <c r="A108" s="1059"/>
      <c r="B108" s="209" t="s">
        <v>43</v>
      </c>
      <c r="C108" s="356">
        <v>29853</v>
      </c>
      <c r="D108" s="355">
        <v>20318</v>
      </c>
      <c r="E108" s="355">
        <v>14460</v>
      </c>
      <c r="F108" s="355">
        <v>26612</v>
      </c>
      <c r="G108" s="355">
        <v>17797</v>
      </c>
      <c r="H108" s="355">
        <v>19831</v>
      </c>
      <c r="I108" s="355">
        <v>23955</v>
      </c>
      <c r="J108" s="355">
        <v>28875</v>
      </c>
      <c r="K108" s="355">
        <v>11590</v>
      </c>
      <c r="L108" s="357">
        <v>17019</v>
      </c>
      <c r="M108" s="361">
        <f t="shared" si="4"/>
        <v>210310</v>
      </c>
    </row>
    <row r="109" spans="1:13" ht="18.75" customHeight="1">
      <c r="A109" s="1059"/>
      <c r="B109" s="209" t="s">
        <v>49</v>
      </c>
      <c r="C109" s="356">
        <v>29900</v>
      </c>
      <c r="D109" s="355">
        <v>20587</v>
      </c>
      <c r="E109" s="355">
        <v>14223</v>
      </c>
      <c r="F109" s="355">
        <v>26999</v>
      </c>
      <c r="G109" s="355">
        <v>16866</v>
      </c>
      <c r="H109" s="355">
        <v>20290</v>
      </c>
      <c r="I109" s="355">
        <v>23623</v>
      </c>
      <c r="J109" s="355">
        <v>36971</v>
      </c>
      <c r="K109" s="355">
        <v>12006</v>
      </c>
      <c r="L109" s="357">
        <v>17975</v>
      </c>
      <c r="M109" s="361">
        <f t="shared" si="4"/>
        <v>219440</v>
      </c>
    </row>
    <row r="110" spans="1:13" ht="18.75" customHeight="1" thickBot="1">
      <c r="A110" s="1060"/>
      <c r="B110" s="741" t="s">
        <v>201</v>
      </c>
      <c r="C110" s="742">
        <v>30257</v>
      </c>
      <c r="D110" s="743">
        <v>20612</v>
      </c>
      <c r="E110" s="743">
        <v>13891</v>
      </c>
      <c r="F110" s="743">
        <v>26430</v>
      </c>
      <c r="G110" s="743">
        <v>15426</v>
      </c>
      <c r="H110" s="743">
        <v>19101</v>
      </c>
      <c r="I110" s="743">
        <v>22614</v>
      </c>
      <c r="J110" s="743">
        <v>35823</v>
      </c>
      <c r="K110" s="743">
        <v>12398</v>
      </c>
      <c r="L110" s="744">
        <v>16272</v>
      </c>
      <c r="M110" s="745">
        <f t="shared" si="4"/>
        <v>212824</v>
      </c>
    </row>
    <row r="111" spans="1:13" ht="18.75" customHeight="1">
      <c r="A111" s="1058">
        <v>2017</v>
      </c>
      <c r="B111" s="207" t="s">
        <v>165</v>
      </c>
      <c r="C111" s="358">
        <v>29823</v>
      </c>
      <c r="D111" s="359">
        <v>20337</v>
      </c>
      <c r="E111" s="359">
        <v>13136</v>
      </c>
      <c r="F111" s="359">
        <v>24302</v>
      </c>
      <c r="G111" s="359">
        <v>14579</v>
      </c>
      <c r="H111" s="359">
        <v>18014</v>
      </c>
      <c r="I111" s="359">
        <v>21541</v>
      </c>
      <c r="J111" s="359">
        <v>39146</v>
      </c>
      <c r="K111" s="359">
        <v>17132</v>
      </c>
      <c r="L111" s="360">
        <v>17187</v>
      </c>
      <c r="M111" s="362">
        <f t="shared" si="4"/>
        <v>215197</v>
      </c>
    </row>
    <row r="112" spans="1:13" ht="18.75" customHeight="1">
      <c r="A112" s="1059"/>
      <c r="B112" s="209" t="s">
        <v>166</v>
      </c>
      <c r="C112" s="356">
        <v>30098</v>
      </c>
      <c r="D112" s="355">
        <v>20139</v>
      </c>
      <c r="E112" s="355">
        <v>13077</v>
      </c>
      <c r="F112" s="355">
        <v>23892</v>
      </c>
      <c r="G112" s="355">
        <v>14887</v>
      </c>
      <c r="H112" s="355">
        <v>17507</v>
      </c>
      <c r="I112" s="355">
        <v>20649</v>
      </c>
      <c r="J112" s="355">
        <v>43674</v>
      </c>
      <c r="K112" s="355">
        <v>16504</v>
      </c>
      <c r="L112" s="357">
        <v>17692</v>
      </c>
      <c r="M112" s="361">
        <f t="shared" si="4"/>
        <v>218119</v>
      </c>
    </row>
    <row r="113" spans="1:13" ht="18.75" customHeight="1">
      <c r="A113" s="1059"/>
      <c r="B113" s="209" t="s">
        <v>167</v>
      </c>
      <c r="C113" s="356">
        <v>29232</v>
      </c>
      <c r="D113" s="355">
        <v>19611</v>
      </c>
      <c r="E113" s="355">
        <v>13280</v>
      </c>
      <c r="F113" s="355">
        <v>24550</v>
      </c>
      <c r="G113" s="355">
        <v>14750</v>
      </c>
      <c r="H113" s="355">
        <v>20276</v>
      </c>
      <c r="I113" s="355">
        <v>21315</v>
      </c>
      <c r="J113" s="355">
        <v>39559</v>
      </c>
      <c r="K113" s="355">
        <v>11102</v>
      </c>
      <c r="L113" s="357">
        <v>15394</v>
      </c>
      <c r="M113" s="361">
        <f t="shared" si="4"/>
        <v>209069</v>
      </c>
    </row>
    <row r="114" spans="1:13" ht="18.75" customHeight="1">
      <c r="A114" s="1059"/>
      <c r="B114" s="209" t="s">
        <v>168</v>
      </c>
      <c r="C114" s="356">
        <v>28760</v>
      </c>
      <c r="D114" s="355">
        <v>19026</v>
      </c>
      <c r="E114" s="355">
        <v>12623</v>
      </c>
      <c r="F114" s="355">
        <v>24811</v>
      </c>
      <c r="G114" s="355">
        <v>14979</v>
      </c>
      <c r="H114" s="355">
        <v>18790</v>
      </c>
      <c r="I114" s="355">
        <v>21543</v>
      </c>
      <c r="J114" s="355">
        <v>45392</v>
      </c>
      <c r="K114" s="355">
        <v>12855</v>
      </c>
      <c r="L114" s="357">
        <v>16406</v>
      </c>
      <c r="M114" s="361">
        <f t="shared" si="4"/>
        <v>215185</v>
      </c>
    </row>
    <row r="115" spans="1:13" ht="18.75" customHeight="1">
      <c r="A115" s="1059"/>
      <c r="B115" s="209" t="s">
        <v>27</v>
      </c>
      <c r="C115" s="356">
        <v>30462</v>
      </c>
      <c r="D115" s="355">
        <v>20550</v>
      </c>
      <c r="E115" s="355">
        <v>13958</v>
      </c>
      <c r="F115" s="355">
        <v>27208</v>
      </c>
      <c r="G115" s="355">
        <v>16619</v>
      </c>
      <c r="H115" s="355">
        <v>20287</v>
      </c>
      <c r="I115" s="355">
        <v>22510</v>
      </c>
      <c r="J115" s="355">
        <v>41762</v>
      </c>
      <c r="K115" s="355">
        <v>8875</v>
      </c>
      <c r="L115" s="357">
        <v>15178</v>
      </c>
      <c r="M115" s="361">
        <f t="shared" si="4"/>
        <v>217409</v>
      </c>
    </row>
    <row r="116" spans="1:13" ht="18.75" customHeight="1">
      <c r="A116" s="1059"/>
      <c r="B116" s="209" t="s">
        <v>29</v>
      </c>
      <c r="C116" s="356">
        <v>30552</v>
      </c>
      <c r="D116" s="355">
        <v>21144</v>
      </c>
      <c r="E116" s="355">
        <v>13644</v>
      </c>
      <c r="F116" s="355">
        <v>26998</v>
      </c>
      <c r="G116" s="355">
        <v>16586</v>
      </c>
      <c r="H116" s="355">
        <v>19161</v>
      </c>
      <c r="I116" s="355">
        <v>22930</v>
      </c>
      <c r="J116" s="355">
        <v>40677</v>
      </c>
      <c r="K116" s="355">
        <v>8861</v>
      </c>
      <c r="L116" s="357">
        <v>16094</v>
      </c>
      <c r="M116" s="361">
        <f t="shared" si="4"/>
        <v>216647</v>
      </c>
    </row>
    <row r="117" spans="1:13" ht="18.75" customHeight="1">
      <c r="A117" s="1059"/>
      <c r="B117" s="209" t="s">
        <v>30</v>
      </c>
      <c r="C117" s="356">
        <v>29666</v>
      </c>
      <c r="D117" s="355">
        <v>21087</v>
      </c>
      <c r="E117" s="355">
        <v>13450</v>
      </c>
      <c r="F117" s="355">
        <v>27165</v>
      </c>
      <c r="G117" s="355">
        <v>16612</v>
      </c>
      <c r="H117" s="355">
        <v>20861</v>
      </c>
      <c r="I117" s="355">
        <v>23093</v>
      </c>
      <c r="J117" s="355">
        <v>41458</v>
      </c>
      <c r="K117" s="355">
        <v>10073</v>
      </c>
      <c r="L117" s="357">
        <v>15992</v>
      </c>
      <c r="M117" s="361">
        <f t="shared" si="4"/>
        <v>219457</v>
      </c>
    </row>
    <row r="118" spans="1:13" ht="18.75" customHeight="1">
      <c r="A118" s="1059"/>
      <c r="B118" s="209" t="s">
        <v>31</v>
      </c>
      <c r="C118" s="356">
        <v>30110</v>
      </c>
      <c r="D118" s="355">
        <v>21225</v>
      </c>
      <c r="E118" s="355">
        <v>14146</v>
      </c>
      <c r="F118" s="355">
        <v>27589</v>
      </c>
      <c r="G118" s="355">
        <v>16257</v>
      </c>
      <c r="H118" s="355">
        <v>21596</v>
      </c>
      <c r="I118" s="355">
        <v>22408</v>
      </c>
      <c r="J118" s="355">
        <v>41108</v>
      </c>
      <c r="K118" s="355">
        <v>9854</v>
      </c>
      <c r="L118" s="357">
        <v>16904</v>
      </c>
      <c r="M118" s="361">
        <f t="shared" si="4"/>
        <v>221197</v>
      </c>
    </row>
    <row r="119" spans="1:13" ht="18.75" customHeight="1">
      <c r="A119" s="1059"/>
      <c r="B119" s="209" t="s">
        <v>32</v>
      </c>
      <c r="C119" s="356">
        <v>30509</v>
      </c>
      <c r="D119" s="355">
        <v>21236</v>
      </c>
      <c r="E119" s="355">
        <v>14113</v>
      </c>
      <c r="F119" s="355">
        <v>28185</v>
      </c>
      <c r="G119" s="355">
        <v>16198</v>
      </c>
      <c r="H119" s="355">
        <v>22380</v>
      </c>
      <c r="I119" s="355">
        <v>22720</v>
      </c>
      <c r="J119" s="355">
        <v>41779</v>
      </c>
      <c r="K119" s="355">
        <v>11360</v>
      </c>
      <c r="L119" s="357">
        <v>16866</v>
      </c>
      <c r="M119" s="361">
        <f t="shared" si="4"/>
        <v>225346</v>
      </c>
    </row>
    <row r="120" spans="1:13" ht="18.75" customHeight="1">
      <c r="A120" s="1059"/>
      <c r="B120" s="209" t="s">
        <v>43</v>
      </c>
      <c r="C120" s="356">
        <v>30828</v>
      </c>
      <c r="D120" s="355">
        <v>21271</v>
      </c>
      <c r="E120" s="355">
        <v>14101</v>
      </c>
      <c r="F120" s="355">
        <v>28361</v>
      </c>
      <c r="G120" s="355">
        <v>16037</v>
      </c>
      <c r="H120" s="355">
        <v>22201</v>
      </c>
      <c r="I120" s="355">
        <v>23054</v>
      </c>
      <c r="J120" s="355">
        <v>41492</v>
      </c>
      <c r="K120" s="355">
        <v>11905</v>
      </c>
      <c r="L120" s="357">
        <v>17061</v>
      </c>
      <c r="M120" s="361">
        <f t="shared" si="4"/>
        <v>226311</v>
      </c>
    </row>
    <row r="121" spans="1:13" ht="18.75" customHeight="1">
      <c r="A121" s="1059"/>
      <c r="B121" s="209" t="s">
        <v>49</v>
      </c>
      <c r="C121" s="356">
        <v>30963</v>
      </c>
      <c r="D121" s="355">
        <v>21309</v>
      </c>
      <c r="E121" s="355">
        <v>14085</v>
      </c>
      <c r="F121" s="355">
        <v>27413</v>
      </c>
      <c r="G121" s="355">
        <v>16252</v>
      </c>
      <c r="H121" s="355">
        <v>21888</v>
      </c>
      <c r="I121" s="355">
        <v>22067</v>
      </c>
      <c r="J121" s="355">
        <v>41999</v>
      </c>
      <c r="K121" s="355">
        <v>11495</v>
      </c>
      <c r="L121" s="357">
        <v>16835</v>
      </c>
      <c r="M121" s="361">
        <f t="shared" si="4"/>
        <v>224306</v>
      </c>
    </row>
    <row r="122" spans="1:13" ht="18.75" customHeight="1" thickBot="1">
      <c r="A122" s="1060"/>
      <c r="B122" s="741" t="s">
        <v>201</v>
      </c>
      <c r="C122" s="742">
        <v>32210</v>
      </c>
      <c r="D122" s="743">
        <v>21786</v>
      </c>
      <c r="E122" s="743">
        <v>14358</v>
      </c>
      <c r="F122" s="743">
        <v>26671</v>
      </c>
      <c r="G122" s="743">
        <v>16088</v>
      </c>
      <c r="H122" s="743">
        <v>20548</v>
      </c>
      <c r="I122" s="743">
        <v>21619</v>
      </c>
      <c r="J122" s="743">
        <v>40115</v>
      </c>
      <c r="K122" s="743">
        <v>11340</v>
      </c>
      <c r="L122" s="744">
        <v>15474</v>
      </c>
      <c r="M122" s="745">
        <f t="shared" si="4"/>
        <v>220209</v>
      </c>
    </row>
    <row r="123" spans="1:13" ht="18.75" customHeight="1">
      <c r="A123" s="1058">
        <v>2018</v>
      </c>
      <c r="B123" s="207" t="s">
        <v>165</v>
      </c>
      <c r="C123" s="358">
        <v>31636</v>
      </c>
      <c r="D123" s="359">
        <v>21408</v>
      </c>
      <c r="E123" s="359">
        <v>13580</v>
      </c>
      <c r="F123" s="359">
        <v>25081</v>
      </c>
      <c r="G123" s="359">
        <v>15361</v>
      </c>
      <c r="H123" s="359">
        <v>18959</v>
      </c>
      <c r="I123" s="359">
        <v>20676</v>
      </c>
      <c r="J123" s="359">
        <v>39556</v>
      </c>
      <c r="K123" s="359">
        <v>9582</v>
      </c>
      <c r="L123" s="360">
        <v>15299</v>
      </c>
      <c r="M123" s="362">
        <f t="shared" si="4"/>
        <v>211138</v>
      </c>
    </row>
    <row r="124" spans="1:13" ht="18.75" customHeight="1">
      <c r="A124" s="1059"/>
      <c r="B124" s="209" t="s">
        <v>166</v>
      </c>
      <c r="C124" s="356">
        <v>31783</v>
      </c>
      <c r="D124" s="355">
        <v>21159</v>
      </c>
      <c r="E124" s="355">
        <v>13092</v>
      </c>
      <c r="F124" s="355">
        <v>25285</v>
      </c>
      <c r="G124" s="355">
        <v>15369</v>
      </c>
      <c r="H124" s="355">
        <v>18069</v>
      </c>
      <c r="I124" s="355">
        <v>20772</v>
      </c>
      <c r="J124" s="355">
        <v>39010</v>
      </c>
      <c r="K124" s="355">
        <v>10901</v>
      </c>
      <c r="L124" s="357">
        <v>13654</v>
      </c>
      <c r="M124" s="361">
        <f t="shared" si="4"/>
        <v>209094</v>
      </c>
    </row>
    <row r="125" spans="1:13" ht="18.75" customHeight="1">
      <c r="A125" s="1059"/>
      <c r="B125" s="209" t="s">
        <v>167</v>
      </c>
      <c r="C125" s="356">
        <v>31637</v>
      </c>
      <c r="D125" s="355">
        <v>21237</v>
      </c>
      <c r="E125" s="355">
        <v>13714</v>
      </c>
      <c r="F125" s="355">
        <v>26490</v>
      </c>
      <c r="G125" s="355">
        <v>15354</v>
      </c>
      <c r="H125" s="355">
        <v>20743</v>
      </c>
      <c r="I125" s="355">
        <v>21475</v>
      </c>
      <c r="J125" s="355">
        <v>40122</v>
      </c>
      <c r="K125" s="355">
        <v>10339</v>
      </c>
      <c r="L125" s="357">
        <v>13451</v>
      </c>
      <c r="M125" s="361">
        <f t="shared" si="4"/>
        <v>214562</v>
      </c>
    </row>
    <row r="126" spans="1:13" ht="18.75" customHeight="1">
      <c r="A126" s="1059"/>
      <c r="B126" s="209" t="s">
        <v>168</v>
      </c>
      <c r="C126" s="356">
        <v>31899</v>
      </c>
      <c r="D126" s="355">
        <v>21033</v>
      </c>
      <c r="E126" s="355">
        <v>13925</v>
      </c>
      <c r="F126" s="355">
        <v>26886</v>
      </c>
      <c r="G126" s="355">
        <v>16204</v>
      </c>
      <c r="H126" s="355">
        <v>20162</v>
      </c>
      <c r="I126" s="355">
        <v>21670</v>
      </c>
      <c r="J126" s="355">
        <v>40659</v>
      </c>
      <c r="K126" s="355">
        <v>9611</v>
      </c>
      <c r="L126" s="357">
        <v>17433</v>
      </c>
      <c r="M126" s="361">
        <f t="shared" si="4"/>
        <v>219482</v>
      </c>
    </row>
    <row r="127" spans="1:13" ht="18.75" customHeight="1">
      <c r="A127" s="1059"/>
      <c r="B127" s="209" t="s">
        <v>27</v>
      </c>
      <c r="C127" s="356">
        <v>32112</v>
      </c>
      <c r="D127" s="355">
        <v>20884</v>
      </c>
      <c r="E127" s="355">
        <v>13876</v>
      </c>
      <c r="F127" s="355">
        <v>27765</v>
      </c>
      <c r="G127" s="355">
        <v>16166</v>
      </c>
      <c r="H127" s="355">
        <v>20600</v>
      </c>
      <c r="I127" s="355">
        <v>22181</v>
      </c>
      <c r="J127" s="355">
        <v>42180</v>
      </c>
      <c r="K127" s="355">
        <v>8858</v>
      </c>
      <c r="L127" s="357">
        <v>17731</v>
      </c>
      <c r="M127" s="361">
        <f t="shared" si="4"/>
        <v>222353</v>
      </c>
    </row>
    <row r="128" spans="1:13" ht="18.75" customHeight="1">
      <c r="A128" s="1059"/>
      <c r="B128" s="209" t="s">
        <v>29</v>
      </c>
      <c r="C128" s="356">
        <v>32156</v>
      </c>
      <c r="D128" s="355">
        <v>20756</v>
      </c>
      <c r="E128" s="355">
        <v>13794</v>
      </c>
      <c r="F128" s="355">
        <v>27609</v>
      </c>
      <c r="G128" s="355">
        <v>15921</v>
      </c>
      <c r="H128" s="355">
        <v>20191</v>
      </c>
      <c r="I128" s="355">
        <v>21871</v>
      </c>
      <c r="J128" s="355">
        <v>44000</v>
      </c>
      <c r="K128" s="355">
        <v>9724</v>
      </c>
      <c r="L128" s="357">
        <v>15499</v>
      </c>
      <c r="M128" s="361">
        <f t="shared" si="4"/>
        <v>221521</v>
      </c>
    </row>
    <row r="129" spans="1:13" ht="18.75" customHeight="1">
      <c r="A129" s="1059"/>
      <c r="B129" s="209" t="s">
        <v>30</v>
      </c>
      <c r="C129" s="356">
        <v>31758</v>
      </c>
      <c r="D129" s="355">
        <v>21415</v>
      </c>
      <c r="E129" s="355">
        <v>14185</v>
      </c>
      <c r="F129" s="355">
        <v>27143</v>
      </c>
      <c r="G129" s="355">
        <v>16491</v>
      </c>
      <c r="H129" s="355">
        <v>20501</v>
      </c>
      <c r="I129" s="355">
        <v>21923</v>
      </c>
      <c r="J129" s="355">
        <v>44121</v>
      </c>
      <c r="K129" s="355">
        <v>10007</v>
      </c>
      <c r="L129" s="357">
        <v>15543</v>
      </c>
      <c r="M129" s="361">
        <f t="shared" si="4"/>
        <v>223087</v>
      </c>
    </row>
    <row r="130" spans="1:13" ht="18.75" customHeight="1">
      <c r="A130" s="1059"/>
      <c r="B130" s="209" t="s">
        <v>31</v>
      </c>
      <c r="C130" s="356">
        <v>31802</v>
      </c>
      <c r="D130" s="355">
        <v>21831</v>
      </c>
      <c r="E130" s="355">
        <v>14175</v>
      </c>
      <c r="F130" s="355">
        <v>26696</v>
      </c>
      <c r="G130" s="355">
        <v>15381</v>
      </c>
      <c r="H130" s="355">
        <v>20085</v>
      </c>
      <c r="I130" s="355">
        <v>21673</v>
      </c>
      <c r="J130" s="355">
        <v>44003</v>
      </c>
      <c r="K130" s="355">
        <v>8972</v>
      </c>
      <c r="L130" s="357">
        <v>16379</v>
      </c>
      <c r="M130" s="361">
        <f t="shared" si="4"/>
        <v>220997</v>
      </c>
    </row>
    <row r="131" spans="1:13" ht="18.75" customHeight="1">
      <c r="A131" s="1059"/>
      <c r="B131" s="209" t="s">
        <v>32</v>
      </c>
      <c r="C131" s="356">
        <v>32318</v>
      </c>
      <c r="D131" s="355">
        <v>22138</v>
      </c>
      <c r="E131" s="355">
        <v>14217</v>
      </c>
      <c r="F131" s="355">
        <v>27319</v>
      </c>
      <c r="G131" s="355">
        <v>16215</v>
      </c>
      <c r="H131" s="355">
        <v>20317</v>
      </c>
      <c r="I131" s="355">
        <v>22468</v>
      </c>
      <c r="J131" s="355">
        <v>42669</v>
      </c>
      <c r="K131" s="355">
        <v>9668</v>
      </c>
      <c r="L131" s="357">
        <v>16772</v>
      </c>
      <c r="M131" s="361">
        <f t="shared" si="4"/>
        <v>224101</v>
      </c>
    </row>
    <row r="132" spans="1:13" ht="18.75" customHeight="1">
      <c r="A132" s="1059"/>
      <c r="B132" s="209" t="s">
        <v>43</v>
      </c>
      <c r="C132" s="356">
        <v>32406</v>
      </c>
      <c r="D132" s="355">
        <v>21958</v>
      </c>
      <c r="E132" s="355">
        <v>13836</v>
      </c>
      <c r="F132" s="355">
        <v>26328</v>
      </c>
      <c r="G132" s="355">
        <v>16105</v>
      </c>
      <c r="H132" s="355">
        <v>20159</v>
      </c>
      <c r="I132" s="355">
        <v>22241</v>
      </c>
      <c r="J132" s="355">
        <v>43700</v>
      </c>
      <c r="K132" s="355">
        <v>11155</v>
      </c>
      <c r="L132" s="357">
        <v>16058</v>
      </c>
      <c r="M132" s="361">
        <f t="shared" si="4"/>
        <v>223946</v>
      </c>
    </row>
    <row r="133" spans="1:13" ht="18.75" customHeight="1">
      <c r="A133" s="1059"/>
      <c r="B133" s="209" t="s">
        <v>49</v>
      </c>
      <c r="C133" s="356">
        <v>32749</v>
      </c>
      <c r="D133" s="355">
        <v>21517</v>
      </c>
      <c r="E133" s="355">
        <v>13785</v>
      </c>
      <c r="F133" s="355">
        <v>25724</v>
      </c>
      <c r="G133" s="355">
        <v>15593</v>
      </c>
      <c r="H133" s="355">
        <v>19474</v>
      </c>
      <c r="I133" s="355">
        <v>21422</v>
      </c>
      <c r="J133" s="355">
        <v>43748</v>
      </c>
      <c r="K133" s="355">
        <v>9937</v>
      </c>
      <c r="L133" s="357">
        <v>15856</v>
      </c>
      <c r="M133" s="361">
        <f>SUM(C133:L133)</f>
        <v>219805</v>
      </c>
    </row>
    <row r="134" spans="1:13" ht="18.75" customHeight="1" thickBot="1">
      <c r="A134" s="1060"/>
      <c r="B134" s="741" t="s">
        <v>201</v>
      </c>
      <c r="C134" s="742">
        <v>32941</v>
      </c>
      <c r="D134" s="743">
        <v>22027</v>
      </c>
      <c r="E134" s="743">
        <v>13729</v>
      </c>
      <c r="F134" s="743">
        <v>25146</v>
      </c>
      <c r="G134" s="743">
        <v>14983</v>
      </c>
      <c r="H134" s="743">
        <v>19608</v>
      </c>
      <c r="I134" s="743">
        <v>20779</v>
      </c>
      <c r="J134" s="743">
        <v>39435</v>
      </c>
      <c r="K134" s="743">
        <v>13089</v>
      </c>
      <c r="L134" s="744">
        <v>14687</v>
      </c>
      <c r="M134" s="745">
        <f>SUM(C134:L134)</f>
        <v>216424</v>
      </c>
    </row>
    <row r="135" spans="1:13" ht="18.75" customHeight="1">
      <c r="A135" s="1058">
        <v>2019</v>
      </c>
      <c r="B135" s="207" t="s">
        <v>165</v>
      </c>
      <c r="C135" s="358">
        <v>32493</v>
      </c>
      <c r="D135" s="359">
        <v>21189</v>
      </c>
      <c r="E135" s="359">
        <v>12537</v>
      </c>
      <c r="F135" s="359">
        <v>23070</v>
      </c>
      <c r="G135" s="359">
        <v>13450</v>
      </c>
      <c r="H135" s="359">
        <v>17561</v>
      </c>
      <c r="I135" s="359">
        <v>19337</v>
      </c>
      <c r="J135" s="359">
        <v>39624</v>
      </c>
      <c r="K135" s="359">
        <v>11610</v>
      </c>
      <c r="L135" s="360">
        <v>14261</v>
      </c>
      <c r="M135" s="362">
        <f aca="true" t="shared" si="5" ref="M135:M146">SUM(C135:L135)</f>
        <v>205132</v>
      </c>
    </row>
    <row r="136" spans="1:13" s="45" customFormat="1" ht="18.75" customHeight="1">
      <c r="A136" s="1059"/>
      <c r="B136" s="209" t="s">
        <v>166</v>
      </c>
      <c r="C136" s="356">
        <v>32281</v>
      </c>
      <c r="D136" s="355">
        <v>20822</v>
      </c>
      <c r="E136" s="355">
        <v>12360</v>
      </c>
      <c r="F136" s="355">
        <v>22743</v>
      </c>
      <c r="G136" s="355">
        <v>13704</v>
      </c>
      <c r="H136" s="355">
        <v>17439</v>
      </c>
      <c r="I136" s="355">
        <v>19552</v>
      </c>
      <c r="J136" s="355">
        <v>39231</v>
      </c>
      <c r="K136" s="355">
        <v>12485</v>
      </c>
      <c r="L136" s="357">
        <v>13090</v>
      </c>
      <c r="M136" s="361">
        <f t="shared" si="5"/>
        <v>203707</v>
      </c>
    </row>
    <row r="137" spans="1:15" s="45" customFormat="1" ht="18.75" customHeight="1">
      <c r="A137" s="1059"/>
      <c r="B137" s="209" t="s">
        <v>167</v>
      </c>
      <c r="C137" s="356">
        <v>32236</v>
      </c>
      <c r="D137" s="355">
        <v>21187</v>
      </c>
      <c r="E137" s="355">
        <v>12265</v>
      </c>
      <c r="F137" s="355">
        <v>23858</v>
      </c>
      <c r="G137" s="355">
        <v>14219</v>
      </c>
      <c r="H137" s="355">
        <v>18192</v>
      </c>
      <c r="I137" s="355">
        <v>19461</v>
      </c>
      <c r="J137" s="355">
        <v>41582</v>
      </c>
      <c r="K137" s="355">
        <v>12000</v>
      </c>
      <c r="L137" s="357">
        <v>14133</v>
      </c>
      <c r="M137" s="361">
        <f t="shared" si="5"/>
        <v>209133</v>
      </c>
      <c r="N137" s="621"/>
      <c r="O137" s="621"/>
    </row>
    <row r="138" spans="1:15" s="45" customFormat="1" ht="18.75" customHeight="1">
      <c r="A138" s="1059"/>
      <c r="B138" s="209" t="s">
        <v>168</v>
      </c>
      <c r="C138" s="356">
        <v>32678</v>
      </c>
      <c r="D138" s="355">
        <v>21363</v>
      </c>
      <c r="E138" s="355">
        <v>12514</v>
      </c>
      <c r="F138" s="355">
        <v>24363</v>
      </c>
      <c r="G138" s="355">
        <v>15112</v>
      </c>
      <c r="H138" s="355">
        <v>18010</v>
      </c>
      <c r="I138" s="355">
        <v>20262</v>
      </c>
      <c r="J138" s="355">
        <v>43201</v>
      </c>
      <c r="K138" s="355">
        <v>8711</v>
      </c>
      <c r="L138" s="357">
        <v>17351</v>
      </c>
      <c r="M138" s="361">
        <f t="shared" si="5"/>
        <v>213565</v>
      </c>
      <c r="N138" s="621"/>
      <c r="O138" s="621"/>
    </row>
    <row r="139" spans="1:13" ht="18.75" customHeight="1">
      <c r="A139" s="1059"/>
      <c r="B139" s="209" t="s">
        <v>27</v>
      </c>
      <c r="C139" s="356">
        <v>32611</v>
      </c>
      <c r="D139" s="355">
        <v>21404</v>
      </c>
      <c r="E139" s="355">
        <v>12599</v>
      </c>
      <c r="F139" s="355">
        <v>24606</v>
      </c>
      <c r="G139" s="355">
        <v>14749</v>
      </c>
      <c r="H139" s="355">
        <v>18937</v>
      </c>
      <c r="I139" s="355">
        <v>19746</v>
      </c>
      <c r="J139" s="355">
        <v>44596</v>
      </c>
      <c r="K139" s="355">
        <v>9675</v>
      </c>
      <c r="L139" s="357">
        <v>16416</v>
      </c>
      <c r="M139" s="361">
        <f t="shared" si="5"/>
        <v>215339</v>
      </c>
    </row>
    <row r="140" spans="1:13" ht="18.75" customHeight="1">
      <c r="A140" s="1059"/>
      <c r="B140" s="209" t="s">
        <v>29</v>
      </c>
      <c r="C140" s="356">
        <v>32334</v>
      </c>
      <c r="D140" s="355">
        <v>21396</v>
      </c>
      <c r="E140" s="355">
        <v>12849</v>
      </c>
      <c r="F140" s="355">
        <v>24413</v>
      </c>
      <c r="G140" s="355">
        <v>15329</v>
      </c>
      <c r="H140" s="355">
        <v>18424</v>
      </c>
      <c r="I140" s="355">
        <v>19499</v>
      </c>
      <c r="J140" s="355">
        <v>45516</v>
      </c>
      <c r="K140" s="355">
        <v>11080</v>
      </c>
      <c r="L140" s="357">
        <v>15451</v>
      </c>
      <c r="M140" s="361">
        <f t="shared" si="5"/>
        <v>216291</v>
      </c>
    </row>
    <row r="141" spans="1:13" s="45" customFormat="1" ht="18.75" customHeight="1">
      <c r="A141" s="1059"/>
      <c r="B141" s="209" t="s">
        <v>30</v>
      </c>
      <c r="C141" s="356">
        <v>32291</v>
      </c>
      <c r="D141" s="355">
        <v>22120</v>
      </c>
      <c r="E141" s="355">
        <v>13276</v>
      </c>
      <c r="F141" s="355">
        <v>24824</v>
      </c>
      <c r="G141" s="355">
        <v>15405</v>
      </c>
      <c r="H141" s="355">
        <v>19097</v>
      </c>
      <c r="I141" s="355">
        <v>19364</v>
      </c>
      <c r="J141" s="355">
        <v>44153</v>
      </c>
      <c r="K141" s="355">
        <v>12205</v>
      </c>
      <c r="L141" s="357">
        <v>14449</v>
      </c>
      <c r="M141" s="361">
        <f t="shared" si="5"/>
        <v>217184</v>
      </c>
    </row>
    <row r="142" spans="1:13" ht="18.75" customHeight="1">
      <c r="A142" s="1059"/>
      <c r="B142" s="209" t="s">
        <v>31</v>
      </c>
      <c r="C142" s="356">
        <v>32190</v>
      </c>
      <c r="D142" s="355">
        <v>22027</v>
      </c>
      <c r="E142" s="355">
        <v>12572</v>
      </c>
      <c r="F142" s="355">
        <v>25216</v>
      </c>
      <c r="G142" s="355">
        <v>15013</v>
      </c>
      <c r="H142" s="355">
        <v>19010</v>
      </c>
      <c r="I142" s="355">
        <v>19338</v>
      </c>
      <c r="J142" s="355">
        <v>43067</v>
      </c>
      <c r="K142" s="355">
        <v>12745</v>
      </c>
      <c r="L142" s="357">
        <v>15448</v>
      </c>
      <c r="M142" s="361">
        <f t="shared" si="5"/>
        <v>216626</v>
      </c>
    </row>
    <row r="143" spans="1:13" ht="18.75" customHeight="1">
      <c r="A143" s="1059"/>
      <c r="B143" s="209" t="s">
        <v>32</v>
      </c>
      <c r="C143" s="356">
        <v>32847</v>
      </c>
      <c r="D143" s="355">
        <v>21992</v>
      </c>
      <c r="E143" s="355">
        <v>13049</v>
      </c>
      <c r="F143" s="355">
        <v>25598</v>
      </c>
      <c r="G143" s="355">
        <v>15723</v>
      </c>
      <c r="H143" s="355">
        <v>19875</v>
      </c>
      <c r="I143" s="355">
        <v>19417</v>
      </c>
      <c r="J143" s="355">
        <v>42505</v>
      </c>
      <c r="K143" s="355">
        <v>12782</v>
      </c>
      <c r="L143" s="357">
        <v>16350</v>
      </c>
      <c r="M143" s="361">
        <f t="shared" si="5"/>
        <v>220138</v>
      </c>
    </row>
    <row r="144" spans="1:13" ht="18.75" customHeight="1">
      <c r="A144" s="1059"/>
      <c r="B144" s="209" t="s">
        <v>43</v>
      </c>
      <c r="C144" s="356">
        <v>33195</v>
      </c>
      <c r="D144" s="355">
        <v>21902</v>
      </c>
      <c r="E144" s="355">
        <v>13227</v>
      </c>
      <c r="F144" s="355">
        <v>25984</v>
      </c>
      <c r="G144" s="355">
        <v>15505</v>
      </c>
      <c r="H144" s="355">
        <v>20383</v>
      </c>
      <c r="I144" s="355">
        <v>19568</v>
      </c>
      <c r="J144" s="355">
        <v>42087</v>
      </c>
      <c r="K144" s="355">
        <v>13450</v>
      </c>
      <c r="L144" s="357">
        <v>16573</v>
      </c>
      <c r="M144" s="361">
        <f t="shared" si="5"/>
        <v>221874</v>
      </c>
    </row>
    <row r="145" spans="1:13" ht="18.75" customHeight="1">
      <c r="A145" s="1059"/>
      <c r="B145" s="209" t="s">
        <v>49</v>
      </c>
      <c r="C145" s="356">
        <v>33482</v>
      </c>
      <c r="D145" s="355">
        <v>22078</v>
      </c>
      <c r="E145" s="355">
        <v>13155</v>
      </c>
      <c r="F145" s="355">
        <v>25691</v>
      </c>
      <c r="G145" s="355">
        <v>15805</v>
      </c>
      <c r="H145" s="355">
        <v>20383</v>
      </c>
      <c r="I145" s="355">
        <v>19467</v>
      </c>
      <c r="J145" s="355">
        <v>41644</v>
      </c>
      <c r="K145" s="355">
        <v>13243</v>
      </c>
      <c r="L145" s="357">
        <v>16748</v>
      </c>
      <c r="M145" s="361">
        <f>SUM(C145:L145)</f>
        <v>221696</v>
      </c>
    </row>
    <row r="146" spans="1:13" ht="18.75" customHeight="1" thickBot="1">
      <c r="A146" s="1060"/>
      <c r="B146" s="741" t="s">
        <v>201</v>
      </c>
      <c r="C146" s="742">
        <v>33839</v>
      </c>
      <c r="D146" s="743">
        <v>21995</v>
      </c>
      <c r="E146" s="743">
        <v>12920</v>
      </c>
      <c r="F146" s="743">
        <v>25483</v>
      </c>
      <c r="G146" s="743">
        <v>15265</v>
      </c>
      <c r="H146" s="743">
        <v>20024</v>
      </c>
      <c r="I146" s="743">
        <v>19384</v>
      </c>
      <c r="J146" s="743">
        <v>41500</v>
      </c>
      <c r="K146" s="743">
        <v>12276</v>
      </c>
      <c r="L146" s="744">
        <v>17581</v>
      </c>
      <c r="M146" s="745">
        <f t="shared" si="5"/>
        <v>220267</v>
      </c>
    </row>
    <row r="147" spans="1:13" ht="18.75" customHeight="1">
      <c r="A147" s="1058">
        <v>2020</v>
      </c>
      <c r="B147" s="207" t="s">
        <v>165</v>
      </c>
      <c r="C147" s="358">
        <v>33543</v>
      </c>
      <c r="D147" s="359">
        <v>21680</v>
      </c>
      <c r="E147" s="359">
        <v>12458</v>
      </c>
      <c r="F147" s="359">
        <v>24061</v>
      </c>
      <c r="G147" s="359">
        <v>15068</v>
      </c>
      <c r="H147" s="359">
        <v>19119</v>
      </c>
      <c r="I147" s="359">
        <v>18727</v>
      </c>
      <c r="J147" s="359">
        <v>42253</v>
      </c>
      <c r="K147" s="359">
        <v>11950</v>
      </c>
      <c r="L147" s="360">
        <v>16120</v>
      </c>
      <c r="M147" s="362">
        <v>214979</v>
      </c>
    </row>
    <row r="148" spans="1:13" ht="18.75" customHeight="1">
      <c r="A148" s="1059"/>
      <c r="B148" s="209" t="s">
        <v>166</v>
      </c>
      <c r="C148" s="356">
        <v>33372</v>
      </c>
      <c r="D148" s="355">
        <v>21589</v>
      </c>
      <c r="E148" s="355">
        <v>12796</v>
      </c>
      <c r="F148" s="355">
        <v>23783</v>
      </c>
      <c r="G148" s="355">
        <v>14728</v>
      </c>
      <c r="H148" s="355">
        <v>19020</v>
      </c>
      <c r="I148" s="355">
        <v>19020</v>
      </c>
      <c r="J148" s="355">
        <v>42123</v>
      </c>
      <c r="K148" s="355">
        <v>13196</v>
      </c>
      <c r="L148" s="357">
        <v>15124</v>
      </c>
      <c r="M148" s="361">
        <v>214751</v>
      </c>
    </row>
    <row r="149" spans="1:13" ht="18.75" customHeight="1">
      <c r="A149" s="1059"/>
      <c r="B149" s="209" t="s">
        <v>167</v>
      </c>
      <c r="C149" s="356">
        <v>33386</v>
      </c>
      <c r="D149" s="355">
        <v>21836</v>
      </c>
      <c r="E149" s="355">
        <v>13165</v>
      </c>
      <c r="F149" s="355">
        <v>25115</v>
      </c>
      <c r="G149" s="355">
        <v>15103</v>
      </c>
      <c r="H149" s="355">
        <v>20025</v>
      </c>
      <c r="I149" s="355">
        <v>19495</v>
      </c>
      <c r="J149" s="355">
        <v>42787</v>
      </c>
      <c r="K149" s="355">
        <v>14070</v>
      </c>
      <c r="L149" s="357">
        <v>15155</v>
      </c>
      <c r="M149" s="361">
        <v>220137</v>
      </c>
    </row>
    <row r="150" spans="1:13" ht="18.75" customHeight="1">
      <c r="A150" s="1059"/>
      <c r="B150" s="209" t="s">
        <v>168</v>
      </c>
      <c r="C150" s="356">
        <v>33072</v>
      </c>
      <c r="D150" s="355">
        <v>21117</v>
      </c>
      <c r="E150" s="355">
        <v>13182</v>
      </c>
      <c r="F150" s="355">
        <v>24205</v>
      </c>
      <c r="G150" s="355">
        <v>14628</v>
      </c>
      <c r="H150" s="355">
        <v>19546</v>
      </c>
      <c r="I150" s="355">
        <v>18778</v>
      </c>
      <c r="J150" s="355">
        <v>42151</v>
      </c>
      <c r="K150" s="355">
        <v>13014</v>
      </c>
      <c r="L150" s="357">
        <v>14194</v>
      </c>
      <c r="M150" s="361">
        <v>213887</v>
      </c>
    </row>
    <row r="151" spans="1:13" ht="18.75" customHeight="1">
      <c r="A151" s="1059"/>
      <c r="B151" s="209" t="s">
        <v>27</v>
      </c>
      <c r="C151" s="356">
        <v>33019</v>
      </c>
      <c r="D151" s="355">
        <v>21154</v>
      </c>
      <c r="E151" s="355">
        <v>13208</v>
      </c>
      <c r="F151" s="355">
        <v>24275</v>
      </c>
      <c r="G151" s="355">
        <v>14959</v>
      </c>
      <c r="H151" s="355">
        <v>19637</v>
      </c>
      <c r="I151" s="355">
        <v>18707</v>
      </c>
      <c r="J151" s="355">
        <v>42232</v>
      </c>
      <c r="K151" s="355">
        <v>13473</v>
      </c>
      <c r="L151" s="357">
        <v>14163</v>
      </c>
      <c r="M151" s="361">
        <v>214827</v>
      </c>
    </row>
    <row r="152" spans="1:13" ht="18.75" customHeight="1">
      <c r="A152" s="1059"/>
      <c r="B152" s="209" t="s">
        <v>29</v>
      </c>
      <c r="C152" s="356">
        <v>33375</v>
      </c>
      <c r="D152" s="355">
        <v>22022</v>
      </c>
      <c r="E152" s="355">
        <v>13667</v>
      </c>
      <c r="F152" s="355">
        <v>25653</v>
      </c>
      <c r="G152" s="355">
        <v>15803</v>
      </c>
      <c r="H152" s="355">
        <v>21711</v>
      </c>
      <c r="I152" s="355">
        <v>19928</v>
      </c>
      <c r="J152" s="355">
        <v>42432</v>
      </c>
      <c r="K152" s="355">
        <v>13717</v>
      </c>
      <c r="L152" s="357">
        <v>15608</v>
      </c>
      <c r="M152" s="361">
        <v>223916</v>
      </c>
    </row>
    <row r="153" spans="1:13" ht="18.75" customHeight="1">
      <c r="A153" s="1059"/>
      <c r="B153" s="209" t="s">
        <v>30</v>
      </c>
      <c r="C153" s="356">
        <v>33304</v>
      </c>
      <c r="D153" s="355">
        <v>22021</v>
      </c>
      <c r="E153" s="355">
        <v>14034</v>
      </c>
      <c r="F153" s="355">
        <v>26605</v>
      </c>
      <c r="G153" s="355">
        <v>15959</v>
      </c>
      <c r="H153" s="355">
        <v>20886</v>
      </c>
      <c r="I153" s="355">
        <v>21466</v>
      </c>
      <c r="J153" s="355">
        <v>41910</v>
      </c>
      <c r="K153" s="355">
        <v>13584</v>
      </c>
      <c r="L153" s="357">
        <v>14681</v>
      </c>
      <c r="M153" s="361">
        <v>224450</v>
      </c>
    </row>
    <row r="154" spans="1:13" ht="18.75" customHeight="1">
      <c r="A154" s="1059"/>
      <c r="B154" s="209" t="s">
        <v>31</v>
      </c>
      <c r="C154" s="356">
        <v>33811</v>
      </c>
      <c r="D154" s="355">
        <v>22059</v>
      </c>
      <c r="E154" s="355">
        <v>14256</v>
      </c>
      <c r="F154" s="355">
        <v>27560</v>
      </c>
      <c r="G154" s="355">
        <v>16035</v>
      </c>
      <c r="H154" s="355">
        <v>21714</v>
      </c>
      <c r="I154" s="355">
        <v>21299</v>
      </c>
      <c r="J154" s="355">
        <v>42460</v>
      </c>
      <c r="K154" s="355">
        <v>15552</v>
      </c>
      <c r="L154" s="357">
        <v>15189</v>
      </c>
      <c r="M154" s="361">
        <v>229935</v>
      </c>
    </row>
    <row r="155" spans="1:13" ht="18.75" customHeight="1">
      <c r="A155" s="1059"/>
      <c r="B155" s="209" t="s">
        <v>32</v>
      </c>
      <c r="C155" s="356">
        <v>33964</v>
      </c>
      <c r="D155" s="355">
        <v>22376</v>
      </c>
      <c r="E155" s="355">
        <v>14281</v>
      </c>
      <c r="F155" s="355">
        <v>28072</v>
      </c>
      <c r="G155" s="355">
        <v>16293</v>
      </c>
      <c r="H155" s="355">
        <v>22476</v>
      </c>
      <c r="I155" s="355">
        <v>21498</v>
      </c>
      <c r="J155" s="355">
        <v>41682</v>
      </c>
      <c r="K155" s="355">
        <v>16820</v>
      </c>
      <c r="L155" s="357">
        <v>15965</v>
      </c>
      <c r="M155" s="361">
        <v>233427</v>
      </c>
    </row>
    <row r="156" spans="1:13" ht="18.75" customHeight="1">
      <c r="A156" s="1059"/>
      <c r="B156" s="209" t="s">
        <v>43</v>
      </c>
      <c r="C156" s="356">
        <v>34321</v>
      </c>
      <c r="D156" s="355">
        <v>22753</v>
      </c>
      <c r="E156" s="355">
        <v>14473</v>
      </c>
      <c r="F156" s="355">
        <v>28454</v>
      </c>
      <c r="G156" s="355">
        <v>16970</v>
      </c>
      <c r="H156" s="355">
        <v>22409</v>
      </c>
      <c r="I156" s="355">
        <v>21591</v>
      </c>
      <c r="J156" s="355">
        <v>43792</v>
      </c>
      <c r="K156" s="355">
        <v>16886</v>
      </c>
      <c r="L156" s="357">
        <v>17368</v>
      </c>
      <c r="M156" s="361">
        <v>239017</v>
      </c>
    </row>
    <row r="157" spans="1:13" ht="18.75" customHeight="1">
      <c r="A157" s="1059"/>
      <c r="B157" s="209" t="s">
        <v>49</v>
      </c>
      <c r="C157" s="356">
        <v>34414</v>
      </c>
      <c r="D157" s="355">
        <v>22843</v>
      </c>
      <c r="E157" s="355">
        <v>14589</v>
      </c>
      <c r="F157" s="355">
        <v>28051</v>
      </c>
      <c r="G157" s="355">
        <v>16761</v>
      </c>
      <c r="H157" s="355">
        <v>22246</v>
      </c>
      <c r="I157" s="355">
        <v>21425</v>
      </c>
      <c r="J157" s="355">
        <v>43199</v>
      </c>
      <c r="K157" s="355">
        <v>16884</v>
      </c>
      <c r="L157" s="357">
        <v>17474</v>
      </c>
      <c r="M157" s="361">
        <v>237886</v>
      </c>
    </row>
    <row r="158" spans="1:13" ht="18.75" customHeight="1" thickBot="1">
      <c r="A158" s="1060"/>
      <c r="B158" s="741" t="s">
        <v>201</v>
      </c>
      <c r="C158" s="742">
        <v>34638</v>
      </c>
      <c r="D158" s="743">
        <v>23092</v>
      </c>
      <c r="E158" s="743">
        <v>14368</v>
      </c>
      <c r="F158" s="743">
        <v>28342</v>
      </c>
      <c r="G158" s="743">
        <v>16951</v>
      </c>
      <c r="H158" s="743">
        <v>22215</v>
      </c>
      <c r="I158" s="743">
        <v>21509</v>
      </c>
      <c r="J158" s="743">
        <v>42485</v>
      </c>
      <c r="K158" s="743">
        <v>18005</v>
      </c>
      <c r="L158" s="744">
        <v>17339</v>
      </c>
      <c r="M158" s="745">
        <v>238944</v>
      </c>
    </row>
    <row r="159" spans="1:13" ht="18.75" customHeight="1">
      <c r="A159" s="1058">
        <v>2021</v>
      </c>
      <c r="B159" s="207" t="s">
        <v>165</v>
      </c>
      <c r="C159" s="358">
        <v>34791</v>
      </c>
      <c r="D159" s="359">
        <v>22665</v>
      </c>
      <c r="E159" s="359">
        <v>14078</v>
      </c>
      <c r="F159" s="359">
        <v>26850</v>
      </c>
      <c r="G159" s="359">
        <v>16308</v>
      </c>
      <c r="H159" s="359">
        <v>20745</v>
      </c>
      <c r="I159" s="359">
        <v>20912</v>
      </c>
      <c r="J159" s="359">
        <v>42238</v>
      </c>
      <c r="K159" s="359">
        <v>15858</v>
      </c>
      <c r="L159" s="360">
        <v>19426</v>
      </c>
      <c r="M159" s="362">
        <v>233871</v>
      </c>
    </row>
    <row r="160" spans="1:13" ht="18.75" customHeight="1">
      <c r="A160" s="1059"/>
      <c r="B160" s="209" t="s">
        <v>166</v>
      </c>
      <c r="C160" s="356">
        <v>34989</v>
      </c>
      <c r="D160" s="355">
        <v>22898</v>
      </c>
      <c r="E160" s="355">
        <v>13935</v>
      </c>
      <c r="F160" s="355">
        <v>27249</v>
      </c>
      <c r="G160" s="355">
        <v>15887</v>
      </c>
      <c r="H160" s="355">
        <v>20187</v>
      </c>
      <c r="I160" s="355">
        <v>21160</v>
      </c>
      <c r="J160" s="355">
        <v>42054</v>
      </c>
      <c r="K160" s="355">
        <v>18136</v>
      </c>
      <c r="L160" s="357">
        <v>16837</v>
      </c>
      <c r="M160" s="361">
        <v>233332</v>
      </c>
    </row>
    <row r="161" spans="1:13" ht="18.75" customHeight="1">
      <c r="A161" s="1059"/>
      <c r="B161" s="209" t="s">
        <v>167</v>
      </c>
      <c r="C161" s="356">
        <v>35364</v>
      </c>
      <c r="D161" s="355">
        <v>23222</v>
      </c>
      <c r="E161" s="355">
        <v>14531</v>
      </c>
      <c r="F161" s="355">
        <v>27396</v>
      </c>
      <c r="G161" s="355">
        <v>17079</v>
      </c>
      <c r="H161" s="355">
        <v>21593</v>
      </c>
      <c r="I161" s="355">
        <v>21948</v>
      </c>
      <c r="J161" s="355">
        <v>43182</v>
      </c>
      <c r="K161" s="355">
        <v>17126</v>
      </c>
      <c r="L161" s="357">
        <v>18014</v>
      </c>
      <c r="M161" s="361">
        <v>239455</v>
      </c>
    </row>
    <row r="162" spans="1:13" ht="18.75" customHeight="1">
      <c r="A162" s="1059"/>
      <c r="B162" s="209" t="s">
        <v>168</v>
      </c>
      <c r="C162" s="356">
        <v>36093</v>
      </c>
      <c r="D162" s="355">
        <v>24145</v>
      </c>
      <c r="E162" s="355">
        <v>15039</v>
      </c>
      <c r="F162" s="355">
        <v>29373</v>
      </c>
      <c r="G162" s="355">
        <v>18447</v>
      </c>
      <c r="H162" s="355">
        <v>22045</v>
      </c>
      <c r="I162" s="355">
        <v>23080</v>
      </c>
      <c r="J162" s="355">
        <v>44110</v>
      </c>
      <c r="K162" s="355">
        <v>16649</v>
      </c>
      <c r="L162" s="357">
        <v>18031</v>
      </c>
      <c r="M162" s="361">
        <v>247012</v>
      </c>
    </row>
    <row r="163" spans="1:13" ht="18.75" customHeight="1">
      <c r="A163" s="1059"/>
      <c r="B163" s="209" t="s">
        <v>27</v>
      </c>
      <c r="C163" s="356">
        <v>36366</v>
      </c>
      <c r="D163" s="355">
        <v>24460</v>
      </c>
      <c r="E163" s="355">
        <v>15458</v>
      </c>
      <c r="F163" s="355">
        <v>29504</v>
      </c>
      <c r="G163" s="355">
        <v>18860</v>
      </c>
      <c r="H163" s="355">
        <v>22322</v>
      </c>
      <c r="I163" s="355">
        <v>22734</v>
      </c>
      <c r="J163" s="355">
        <v>43700</v>
      </c>
      <c r="K163" s="355">
        <v>15662</v>
      </c>
      <c r="L163" s="357">
        <v>18993</v>
      </c>
      <c r="M163" s="361">
        <v>248059</v>
      </c>
    </row>
    <row r="164" spans="1:13" ht="18.75" customHeight="1">
      <c r="A164" s="1059"/>
      <c r="B164" s="209" t="s">
        <v>29</v>
      </c>
      <c r="C164" s="356">
        <v>36563</v>
      </c>
      <c r="D164" s="355">
        <v>24505</v>
      </c>
      <c r="E164" s="355">
        <v>15621</v>
      </c>
      <c r="F164" s="355">
        <v>28995</v>
      </c>
      <c r="G164" s="355">
        <v>19212</v>
      </c>
      <c r="H164" s="355">
        <v>22779</v>
      </c>
      <c r="I164" s="355">
        <v>23024</v>
      </c>
      <c r="J164" s="355">
        <v>44304</v>
      </c>
      <c r="K164" s="355">
        <v>15796</v>
      </c>
      <c r="L164" s="357">
        <v>19144</v>
      </c>
      <c r="M164" s="361">
        <v>249943</v>
      </c>
    </row>
    <row r="165" spans="1:13" ht="18.75" customHeight="1">
      <c r="A165" s="1059"/>
      <c r="B165" s="209" t="s">
        <v>30</v>
      </c>
      <c r="C165" s="356">
        <v>36738</v>
      </c>
      <c r="D165" s="355">
        <v>24694</v>
      </c>
      <c r="E165" s="355">
        <v>15327</v>
      </c>
      <c r="F165" s="355">
        <v>29031</v>
      </c>
      <c r="G165" s="355">
        <v>18852</v>
      </c>
      <c r="H165" s="355">
        <v>22876</v>
      </c>
      <c r="I165" s="355">
        <v>21797</v>
      </c>
      <c r="J165" s="355">
        <v>43829</v>
      </c>
      <c r="K165" s="355">
        <v>16293</v>
      </c>
      <c r="L165" s="357">
        <v>19043</v>
      </c>
      <c r="M165" s="361">
        <v>248480</v>
      </c>
    </row>
    <row r="166" spans="1:13" ht="18.75" customHeight="1">
      <c r="A166" s="1059"/>
      <c r="B166" s="209" t="s">
        <v>31</v>
      </c>
      <c r="C166" s="356">
        <v>36313</v>
      </c>
      <c r="D166" s="355">
        <v>24668</v>
      </c>
      <c r="E166" s="355">
        <v>15597</v>
      </c>
      <c r="F166" s="355">
        <v>29368</v>
      </c>
      <c r="G166" s="355">
        <v>18642</v>
      </c>
      <c r="H166" s="355">
        <v>22814</v>
      </c>
      <c r="I166" s="355">
        <v>22786</v>
      </c>
      <c r="J166" s="355">
        <v>45303</v>
      </c>
      <c r="K166" s="355">
        <v>16864</v>
      </c>
      <c r="L166" s="357">
        <v>18883</v>
      </c>
      <c r="M166" s="361">
        <v>251238</v>
      </c>
    </row>
    <row r="167" spans="1:13" ht="18.75" customHeight="1">
      <c r="A167" s="1059"/>
      <c r="B167" s="209" t="s">
        <v>32</v>
      </c>
      <c r="C167" s="356">
        <v>36459</v>
      </c>
      <c r="D167" s="355">
        <v>25282</v>
      </c>
      <c r="E167" s="355">
        <v>15655</v>
      </c>
      <c r="F167" s="355">
        <v>29381</v>
      </c>
      <c r="G167" s="355">
        <v>18497</v>
      </c>
      <c r="H167" s="355">
        <v>23650</v>
      </c>
      <c r="I167" s="355">
        <v>23007</v>
      </c>
      <c r="J167" s="355">
        <v>44905</v>
      </c>
      <c r="K167" s="355">
        <v>17337</v>
      </c>
      <c r="L167" s="357">
        <v>19397</v>
      </c>
      <c r="M167" s="361">
        <v>253570</v>
      </c>
    </row>
    <row r="168" spans="1:13" ht="18.75" customHeight="1">
      <c r="A168" s="1059"/>
      <c r="B168" s="209" t="s">
        <v>43</v>
      </c>
      <c r="C168" s="356">
        <v>36672</v>
      </c>
      <c r="D168" s="355">
        <v>25423</v>
      </c>
      <c r="E168" s="355">
        <v>15426</v>
      </c>
      <c r="F168" s="355">
        <v>30183</v>
      </c>
      <c r="G168" s="355">
        <v>18304</v>
      </c>
      <c r="H168" s="355">
        <v>23777</v>
      </c>
      <c r="I168" s="355">
        <v>22910</v>
      </c>
      <c r="J168" s="355">
        <v>43903</v>
      </c>
      <c r="K168" s="355">
        <v>18760</v>
      </c>
      <c r="L168" s="357">
        <v>18903</v>
      </c>
      <c r="M168" s="361">
        <v>254261</v>
      </c>
    </row>
    <row r="169" spans="1:13" ht="18.75" customHeight="1">
      <c r="A169" s="1059"/>
      <c r="B169" s="209" t="s">
        <v>49</v>
      </c>
      <c r="C169" s="356">
        <v>37191</v>
      </c>
      <c r="D169" s="355">
        <v>25101</v>
      </c>
      <c r="E169" s="355">
        <v>15604</v>
      </c>
      <c r="F169" s="355">
        <v>30145</v>
      </c>
      <c r="G169" s="355">
        <v>18452</v>
      </c>
      <c r="H169" s="355">
        <v>22680</v>
      </c>
      <c r="I169" s="355">
        <v>23229</v>
      </c>
      <c r="J169" s="355">
        <v>44508</v>
      </c>
      <c r="K169" s="355">
        <v>19323</v>
      </c>
      <c r="L169" s="357">
        <v>18964</v>
      </c>
      <c r="M169" s="361">
        <v>255197</v>
      </c>
    </row>
    <row r="170" spans="1:13" ht="18.75" customHeight="1" thickBot="1">
      <c r="A170" s="1060"/>
      <c r="B170" s="741" t="s">
        <v>201</v>
      </c>
      <c r="C170" s="742">
        <v>37323</v>
      </c>
      <c r="D170" s="743">
        <v>25398</v>
      </c>
      <c r="E170" s="743">
        <v>15820</v>
      </c>
      <c r="F170" s="743">
        <v>29086</v>
      </c>
      <c r="G170" s="743">
        <v>18203</v>
      </c>
      <c r="H170" s="743">
        <v>22677</v>
      </c>
      <c r="I170" s="743">
        <v>22296</v>
      </c>
      <c r="J170" s="743">
        <v>44332</v>
      </c>
      <c r="K170" s="743">
        <v>19365</v>
      </c>
      <c r="L170" s="744">
        <v>18876</v>
      </c>
      <c r="M170" s="745">
        <v>253376</v>
      </c>
    </row>
    <row r="171" spans="1:13" ht="18.75" customHeight="1">
      <c r="A171" s="1058">
        <v>2022</v>
      </c>
      <c r="B171" s="207" t="s">
        <v>165</v>
      </c>
      <c r="C171" s="358">
        <v>37194</v>
      </c>
      <c r="D171" s="359">
        <v>24747</v>
      </c>
      <c r="E171" s="359">
        <v>15369</v>
      </c>
      <c r="F171" s="359">
        <v>27652</v>
      </c>
      <c r="G171" s="359">
        <v>16808</v>
      </c>
      <c r="H171" s="359">
        <v>20952</v>
      </c>
      <c r="I171" s="359">
        <v>20994</v>
      </c>
      <c r="J171" s="359">
        <v>43897</v>
      </c>
      <c r="K171" s="359">
        <v>18410</v>
      </c>
      <c r="L171" s="360">
        <v>19147</v>
      </c>
      <c r="M171" s="362">
        <v>245170</v>
      </c>
    </row>
    <row r="172" spans="1:13" ht="18.75" customHeight="1">
      <c r="A172" s="1059"/>
      <c r="B172" s="209" t="s">
        <v>166</v>
      </c>
      <c r="C172" s="356">
        <v>37188</v>
      </c>
      <c r="D172" s="355">
        <v>24875</v>
      </c>
      <c r="E172" s="355">
        <v>15146</v>
      </c>
      <c r="F172" s="355">
        <v>27529</v>
      </c>
      <c r="G172" s="355">
        <v>16242</v>
      </c>
      <c r="H172" s="355">
        <v>20501</v>
      </c>
      <c r="I172" s="355">
        <v>21378</v>
      </c>
      <c r="J172" s="355">
        <v>45111</v>
      </c>
      <c r="K172" s="355">
        <v>18237</v>
      </c>
      <c r="L172" s="357">
        <v>18133</v>
      </c>
      <c r="M172" s="361">
        <v>244340</v>
      </c>
    </row>
    <row r="173" spans="1:13" ht="18.75" customHeight="1">
      <c r="A173" s="1059"/>
      <c r="B173" s="209" t="s">
        <v>167</v>
      </c>
      <c r="C173" s="356">
        <v>37267</v>
      </c>
      <c r="D173" s="355">
        <v>24895</v>
      </c>
      <c r="E173" s="355">
        <v>15567</v>
      </c>
      <c r="F173" s="355">
        <v>28246</v>
      </c>
      <c r="G173" s="355">
        <v>17016</v>
      </c>
      <c r="H173" s="355">
        <v>21765</v>
      </c>
      <c r="I173" s="355">
        <v>21441</v>
      </c>
      <c r="J173" s="355">
        <v>45679</v>
      </c>
      <c r="K173" s="355">
        <v>19358</v>
      </c>
      <c r="L173" s="357">
        <v>18479</v>
      </c>
      <c r="M173" s="361">
        <v>249713</v>
      </c>
    </row>
    <row r="174" spans="1:13" ht="18.75" customHeight="1">
      <c r="A174" s="1059"/>
      <c r="B174" s="209" t="s">
        <v>168</v>
      </c>
      <c r="C174" s="356">
        <v>37344</v>
      </c>
      <c r="D174" s="355">
        <v>25241</v>
      </c>
      <c r="E174" s="355">
        <v>15267</v>
      </c>
      <c r="F174" s="355">
        <v>29765</v>
      </c>
      <c r="G174" s="355">
        <v>17233</v>
      </c>
      <c r="H174" s="355">
        <v>21604</v>
      </c>
      <c r="I174" s="355">
        <v>21715</v>
      </c>
      <c r="J174" s="355">
        <v>45735</v>
      </c>
      <c r="K174" s="355">
        <v>18081</v>
      </c>
      <c r="L174" s="357">
        <v>19590</v>
      </c>
      <c r="M174" s="361">
        <v>251575</v>
      </c>
    </row>
    <row r="175" spans="1:13" ht="18.75" customHeight="1">
      <c r="A175" s="1059"/>
      <c r="B175" s="209" t="s">
        <v>27</v>
      </c>
      <c r="C175" s="356">
        <v>37332</v>
      </c>
      <c r="D175" s="355">
        <v>25562</v>
      </c>
      <c r="E175" s="355">
        <v>16023</v>
      </c>
      <c r="F175" s="355">
        <v>30811</v>
      </c>
      <c r="G175" s="355">
        <v>17799</v>
      </c>
      <c r="H175" s="355">
        <v>22133</v>
      </c>
      <c r="I175" s="355">
        <v>23015</v>
      </c>
      <c r="J175" s="355">
        <v>46500</v>
      </c>
      <c r="K175" s="355">
        <v>17643</v>
      </c>
      <c r="L175" s="357">
        <v>19662</v>
      </c>
      <c r="M175" s="361">
        <v>256480</v>
      </c>
    </row>
    <row r="176" spans="1:13" ht="18.75" customHeight="1">
      <c r="A176" s="1059"/>
      <c r="B176" s="209" t="s">
        <v>29</v>
      </c>
      <c r="C176" s="878">
        <v>37611</v>
      </c>
      <c r="D176" s="355">
        <v>25751</v>
      </c>
      <c r="E176" s="355">
        <v>16460</v>
      </c>
      <c r="F176" s="355">
        <v>31515</v>
      </c>
      <c r="G176" s="355">
        <v>18695</v>
      </c>
      <c r="H176" s="355">
        <v>23455</v>
      </c>
      <c r="I176" s="355">
        <v>22272</v>
      </c>
      <c r="J176" s="355">
        <v>47048</v>
      </c>
      <c r="K176" s="355">
        <v>17598</v>
      </c>
      <c r="L176" s="357">
        <v>19555</v>
      </c>
      <c r="M176" s="361">
        <v>259960</v>
      </c>
    </row>
    <row r="177" spans="1:13" ht="18.75" customHeight="1">
      <c r="A177" s="1059"/>
      <c r="B177" s="209" t="s">
        <v>30</v>
      </c>
      <c r="C177" s="878">
        <v>37148</v>
      </c>
      <c r="D177" s="355">
        <v>25999</v>
      </c>
      <c r="E177" s="355">
        <v>16258</v>
      </c>
      <c r="F177" s="355">
        <v>31164</v>
      </c>
      <c r="G177" s="355">
        <v>17859</v>
      </c>
      <c r="H177" s="355">
        <v>22560</v>
      </c>
      <c r="I177" s="355">
        <v>21498</v>
      </c>
      <c r="J177" s="355">
        <v>46794</v>
      </c>
      <c r="K177" s="355">
        <v>17197</v>
      </c>
      <c r="L177" s="357">
        <v>19452</v>
      </c>
      <c r="M177" s="361">
        <v>255929</v>
      </c>
    </row>
    <row r="178" spans="1:13" ht="18.75" customHeight="1">
      <c r="A178" s="1059"/>
      <c r="B178" s="209" t="s">
        <v>31</v>
      </c>
      <c r="C178" s="878">
        <v>37474</v>
      </c>
      <c r="D178" s="355">
        <v>26195</v>
      </c>
      <c r="E178" s="355">
        <v>16881</v>
      </c>
      <c r="F178" s="355">
        <v>32157</v>
      </c>
      <c r="G178" s="355">
        <v>19246</v>
      </c>
      <c r="H178" s="355">
        <v>23123</v>
      </c>
      <c r="I178" s="355">
        <v>22164</v>
      </c>
      <c r="J178" s="355">
        <v>46854</v>
      </c>
      <c r="K178" s="355">
        <v>18522</v>
      </c>
      <c r="L178" s="357">
        <v>19330</v>
      </c>
      <c r="M178" s="361">
        <v>261946</v>
      </c>
    </row>
    <row r="179" spans="1:13" ht="18.75" customHeight="1">
      <c r="A179" s="1059"/>
      <c r="B179" s="209" t="s">
        <v>32</v>
      </c>
      <c r="C179" s="878">
        <v>38097</v>
      </c>
      <c r="D179" s="355">
        <v>26346</v>
      </c>
      <c r="E179" s="355">
        <v>17232</v>
      </c>
      <c r="F179" s="355">
        <v>32661</v>
      </c>
      <c r="G179" s="355">
        <v>19168</v>
      </c>
      <c r="H179" s="355">
        <v>23339</v>
      </c>
      <c r="I179" s="355">
        <v>22323</v>
      </c>
      <c r="J179" s="355">
        <v>46485</v>
      </c>
      <c r="K179" s="355">
        <v>18508</v>
      </c>
      <c r="L179" s="357">
        <v>17354</v>
      </c>
      <c r="M179" s="828">
        <v>261513</v>
      </c>
    </row>
    <row r="180" spans="1:13" ht="18.75" customHeight="1">
      <c r="A180" s="1059"/>
      <c r="B180" s="209" t="s">
        <v>43</v>
      </c>
      <c r="C180" s="878">
        <v>38393</v>
      </c>
      <c r="D180" s="355">
        <v>26403</v>
      </c>
      <c r="E180" s="355">
        <v>16842</v>
      </c>
      <c r="F180" s="355">
        <v>31997</v>
      </c>
      <c r="G180" s="355">
        <v>19710</v>
      </c>
      <c r="H180" s="355">
        <v>23039</v>
      </c>
      <c r="I180" s="355">
        <v>22033</v>
      </c>
      <c r="J180" s="355">
        <v>46422</v>
      </c>
      <c r="K180" s="355">
        <v>18919</v>
      </c>
      <c r="L180" s="357">
        <v>20115</v>
      </c>
      <c r="M180" s="361">
        <v>263873</v>
      </c>
    </row>
    <row r="181" spans="1:13" ht="18.75" customHeight="1">
      <c r="A181" s="1059"/>
      <c r="B181" s="209" t="s">
        <v>49</v>
      </c>
      <c r="C181" s="878">
        <v>38631</v>
      </c>
      <c r="D181" s="355">
        <v>26344</v>
      </c>
      <c r="E181" s="355">
        <v>16914</v>
      </c>
      <c r="F181" s="355">
        <v>32620</v>
      </c>
      <c r="G181" s="355">
        <v>19112</v>
      </c>
      <c r="H181" s="355">
        <v>22693</v>
      </c>
      <c r="I181" s="355">
        <v>22256</v>
      </c>
      <c r="J181" s="355">
        <v>47332</v>
      </c>
      <c r="K181" s="355">
        <v>19153</v>
      </c>
      <c r="L181" s="357">
        <v>19122</v>
      </c>
      <c r="M181" s="361">
        <v>264177</v>
      </c>
    </row>
    <row r="182" spans="1:13" ht="18.75" customHeight="1" thickBot="1">
      <c r="A182" s="1060"/>
      <c r="B182" s="741" t="s">
        <v>201</v>
      </c>
      <c r="C182" s="882">
        <v>38925</v>
      </c>
      <c r="D182" s="743">
        <v>26565</v>
      </c>
      <c r="E182" s="743">
        <v>17169</v>
      </c>
      <c r="F182" s="743">
        <v>32742</v>
      </c>
      <c r="G182" s="743">
        <v>18765</v>
      </c>
      <c r="H182" s="743">
        <v>23250</v>
      </c>
      <c r="I182" s="743">
        <v>22732</v>
      </c>
      <c r="J182" s="743">
        <v>47135</v>
      </c>
      <c r="K182" s="743">
        <v>17945</v>
      </c>
      <c r="L182" s="744">
        <v>20158</v>
      </c>
      <c r="M182" s="745">
        <v>265386</v>
      </c>
    </row>
    <row r="183" spans="1:13" ht="18.75" customHeight="1">
      <c r="A183" s="1061">
        <v>2023</v>
      </c>
      <c r="B183" s="832" t="s">
        <v>165</v>
      </c>
      <c r="C183" s="831">
        <v>38169</v>
      </c>
      <c r="D183" s="830">
        <v>25616</v>
      </c>
      <c r="E183" s="830">
        <v>16334</v>
      </c>
      <c r="F183" s="830">
        <v>30817</v>
      </c>
      <c r="G183" s="830">
        <v>18360</v>
      </c>
      <c r="H183" s="830">
        <v>21505</v>
      </c>
      <c r="I183" s="830">
        <v>22664</v>
      </c>
      <c r="J183" s="830">
        <v>46513</v>
      </c>
      <c r="K183" s="830">
        <v>18164</v>
      </c>
      <c r="L183" s="829">
        <v>20131</v>
      </c>
      <c r="M183" s="828">
        <v>258273</v>
      </c>
    </row>
    <row r="184" spans="1:13" ht="18.75" customHeight="1">
      <c r="A184" s="1059"/>
      <c r="B184" s="209" t="s">
        <v>166</v>
      </c>
      <c r="C184" s="356">
        <v>38028</v>
      </c>
      <c r="D184" s="355">
        <v>25413</v>
      </c>
      <c r="E184" s="355">
        <v>15563</v>
      </c>
      <c r="F184" s="355">
        <v>30353</v>
      </c>
      <c r="G184" s="355">
        <v>17420</v>
      </c>
      <c r="H184" s="355">
        <v>21450</v>
      </c>
      <c r="I184" s="355">
        <v>22336</v>
      </c>
      <c r="J184" s="355">
        <v>46207</v>
      </c>
      <c r="K184" s="355">
        <v>18957</v>
      </c>
      <c r="L184" s="357">
        <v>18492</v>
      </c>
      <c r="M184" s="361">
        <v>254219</v>
      </c>
    </row>
    <row r="185" spans="1:13" ht="18.75" customHeight="1">
      <c r="A185" s="1059"/>
      <c r="B185" s="209" t="s">
        <v>167</v>
      </c>
      <c r="C185" s="356">
        <v>37929</v>
      </c>
      <c r="D185" s="355">
        <v>25839</v>
      </c>
      <c r="E185" s="355">
        <v>15614</v>
      </c>
      <c r="F185" s="355">
        <v>31065</v>
      </c>
      <c r="G185" s="355">
        <v>17908</v>
      </c>
      <c r="H185" s="355">
        <v>22797</v>
      </c>
      <c r="I185" s="355">
        <v>23040</v>
      </c>
      <c r="J185" s="355">
        <v>48518</v>
      </c>
      <c r="K185" s="355">
        <v>18581</v>
      </c>
      <c r="L185" s="357">
        <v>18536</v>
      </c>
      <c r="M185" s="361">
        <v>259827</v>
      </c>
    </row>
    <row r="186" spans="1:13" ht="18.75" customHeight="1">
      <c r="A186" s="1059"/>
      <c r="B186" s="209" t="s">
        <v>168</v>
      </c>
      <c r="C186" s="356">
        <v>37080</v>
      </c>
      <c r="D186" s="355">
        <v>24446</v>
      </c>
      <c r="E186" s="355">
        <v>15132</v>
      </c>
      <c r="F186" s="355">
        <v>29152</v>
      </c>
      <c r="G186" s="355">
        <v>16801</v>
      </c>
      <c r="H186" s="355">
        <v>20185</v>
      </c>
      <c r="I186" s="355">
        <v>21225</v>
      </c>
      <c r="J186" s="355">
        <v>43435</v>
      </c>
      <c r="K186" s="355">
        <v>15005</v>
      </c>
      <c r="L186" s="357">
        <v>15853</v>
      </c>
      <c r="M186" s="361">
        <v>238314</v>
      </c>
    </row>
    <row r="187" spans="1:13" ht="18.75" customHeight="1">
      <c r="A187" s="1059"/>
      <c r="B187" s="209" t="s">
        <v>27</v>
      </c>
      <c r="C187" s="356">
        <v>37454</v>
      </c>
      <c r="D187" s="355">
        <v>24728</v>
      </c>
      <c r="E187" s="355">
        <v>15313</v>
      </c>
      <c r="F187" s="355">
        <v>30581</v>
      </c>
      <c r="G187" s="355">
        <v>17331</v>
      </c>
      <c r="H187" s="355">
        <v>19842</v>
      </c>
      <c r="I187" s="355">
        <v>22578</v>
      </c>
      <c r="J187" s="355">
        <v>42126</v>
      </c>
      <c r="K187" s="355">
        <v>15069</v>
      </c>
      <c r="L187" s="357">
        <v>13313</v>
      </c>
      <c r="M187" s="361">
        <v>238335</v>
      </c>
    </row>
    <row r="188" spans="1:13" ht="18.75" customHeight="1">
      <c r="A188" s="1059"/>
      <c r="B188" s="209" t="s">
        <v>29</v>
      </c>
      <c r="C188" s="878">
        <v>37648</v>
      </c>
      <c r="D188" s="355">
        <v>24991</v>
      </c>
      <c r="E188" s="355">
        <v>15678</v>
      </c>
      <c r="F188" s="355">
        <v>30067</v>
      </c>
      <c r="G188" s="355">
        <v>17917</v>
      </c>
      <c r="H188" s="355">
        <v>20120</v>
      </c>
      <c r="I188" s="355">
        <v>22176</v>
      </c>
      <c r="J188" s="355">
        <v>43534</v>
      </c>
      <c r="K188" s="355">
        <v>13455</v>
      </c>
      <c r="L188" s="357">
        <v>14208</v>
      </c>
      <c r="M188" s="361">
        <v>239794</v>
      </c>
    </row>
    <row r="189" spans="1:13" ht="18.75" customHeight="1">
      <c r="A189" s="1059"/>
      <c r="B189" s="209" t="s">
        <v>30</v>
      </c>
      <c r="C189" s="878">
        <v>37713</v>
      </c>
      <c r="D189" s="355">
        <v>25307</v>
      </c>
      <c r="E189" s="355">
        <v>15946</v>
      </c>
      <c r="F189" s="355">
        <v>30713</v>
      </c>
      <c r="G189" s="355">
        <v>18449</v>
      </c>
      <c r="H189" s="355">
        <v>20609</v>
      </c>
      <c r="I189" s="355">
        <v>22701</v>
      </c>
      <c r="J189" s="355">
        <v>44076</v>
      </c>
      <c r="K189" s="355">
        <v>15282</v>
      </c>
      <c r="L189" s="357">
        <v>14546</v>
      </c>
      <c r="M189" s="361">
        <v>245342</v>
      </c>
    </row>
    <row r="190" spans="1:13" ht="18.75" customHeight="1">
      <c r="A190" s="1059"/>
      <c r="B190" s="209" t="s">
        <v>31</v>
      </c>
      <c r="C190" s="878">
        <v>38083</v>
      </c>
      <c r="D190" s="355">
        <v>25681</v>
      </c>
      <c r="E190" s="355">
        <v>16189</v>
      </c>
      <c r="F190" s="355">
        <v>31133</v>
      </c>
      <c r="G190" s="355">
        <v>18711</v>
      </c>
      <c r="H190" s="355">
        <v>21195</v>
      </c>
      <c r="I190" s="355">
        <v>22558</v>
      </c>
      <c r="J190" s="355">
        <v>43603</v>
      </c>
      <c r="K190" s="355">
        <v>15868</v>
      </c>
      <c r="L190" s="357">
        <v>14601</v>
      </c>
      <c r="M190" s="361">
        <v>247622</v>
      </c>
    </row>
    <row r="191" spans="1:13" ht="18.75" customHeight="1">
      <c r="A191" s="1059"/>
      <c r="B191" s="209" t="s">
        <v>32</v>
      </c>
      <c r="C191" s="878">
        <v>38651</v>
      </c>
      <c r="D191" s="355">
        <v>25848</v>
      </c>
      <c r="E191" s="355">
        <v>15938</v>
      </c>
      <c r="F191" s="355">
        <v>32224</v>
      </c>
      <c r="G191" s="355">
        <v>19010</v>
      </c>
      <c r="H191" s="355">
        <v>21003</v>
      </c>
      <c r="I191" s="355">
        <v>22323</v>
      </c>
      <c r="J191" s="355">
        <v>42829</v>
      </c>
      <c r="K191" s="355">
        <v>16367</v>
      </c>
      <c r="L191" s="357">
        <v>14832</v>
      </c>
      <c r="M191" s="361">
        <v>249025</v>
      </c>
    </row>
    <row r="192" spans="1:13" ht="18.75" customHeight="1">
      <c r="A192" s="1059"/>
      <c r="B192" s="209" t="s">
        <v>43</v>
      </c>
      <c r="C192" s="878">
        <v>38855</v>
      </c>
      <c r="D192" s="355">
        <v>25411</v>
      </c>
      <c r="E192" s="355">
        <v>16333</v>
      </c>
      <c r="F192" s="355">
        <v>32265</v>
      </c>
      <c r="G192" s="355">
        <v>18269</v>
      </c>
      <c r="H192" s="355">
        <v>20874</v>
      </c>
      <c r="I192" s="355">
        <v>21708</v>
      </c>
      <c r="J192" s="355">
        <v>43680</v>
      </c>
      <c r="K192" s="355">
        <v>15925</v>
      </c>
      <c r="L192" s="357">
        <v>15012</v>
      </c>
      <c r="M192" s="361">
        <v>248332</v>
      </c>
    </row>
    <row r="193" spans="1:13" ht="18.75" customHeight="1">
      <c r="A193" s="1059"/>
      <c r="B193" s="209" t="s">
        <v>49</v>
      </c>
      <c r="C193" s="878">
        <v>38987</v>
      </c>
      <c r="D193" s="355">
        <v>25444</v>
      </c>
      <c r="E193" s="355">
        <v>16373</v>
      </c>
      <c r="F193" s="355">
        <v>31499</v>
      </c>
      <c r="G193" s="355">
        <v>18432</v>
      </c>
      <c r="H193" s="355">
        <v>19995</v>
      </c>
      <c r="I193" s="355">
        <v>21809</v>
      </c>
      <c r="J193" s="355">
        <v>44302</v>
      </c>
      <c r="K193" s="355">
        <v>15372</v>
      </c>
      <c r="L193" s="357">
        <v>14991</v>
      </c>
      <c r="M193" s="361">
        <v>247204</v>
      </c>
    </row>
    <row r="194" spans="1:13" ht="18.75" customHeight="1" thickBot="1">
      <c r="A194" s="1062"/>
      <c r="B194" s="691" t="s">
        <v>201</v>
      </c>
      <c r="C194" s="879">
        <v>39118</v>
      </c>
      <c r="D194" s="695">
        <v>25944</v>
      </c>
      <c r="E194" s="695">
        <v>15932</v>
      </c>
      <c r="F194" s="695">
        <v>32085</v>
      </c>
      <c r="G194" s="695">
        <v>17692</v>
      </c>
      <c r="H194" s="695">
        <v>20239</v>
      </c>
      <c r="I194" s="695">
        <v>22089</v>
      </c>
      <c r="J194" s="695">
        <v>44206</v>
      </c>
      <c r="K194" s="695">
        <v>15287</v>
      </c>
      <c r="L194" s="696">
        <v>14926</v>
      </c>
      <c r="M194" s="697">
        <v>247518</v>
      </c>
    </row>
    <row r="195" spans="1:13" ht="13.5" thickTop="1">
      <c r="A195" s="1258"/>
      <c r="B195" s="1258"/>
      <c r="C195" s="1258"/>
      <c r="D195" s="1258"/>
      <c r="E195" s="1258"/>
      <c r="F195" s="1258"/>
      <c r="G195" s="1258"/>
      <c r="H195" s="1258"/>
      <c r="I195" s="1258"/>
      <c r="J195" s="1258"/>
      <c r="K195" s="1258"/>
      <c r="L195" s="1258"/>
      <c r="M195" s="1258"/>
    </row>
    <row r="196" spans="1:13" ht="12.75">
      <c r="A196" s="1003" t="s">
        <v>34</v>
      </c>
      <c r="B196" s="1003"/>
      <c r="C196" s="1003"/>
      <c r="D196" s="1003"/>
      <c r="E196" s="1003"/>
      <c r="F196" s="616"/>
      <c r="G196" s="51"/>
      <c r="H196" s="51"/>
      <c r="I196" s="51"/>
      <c r="J196" s="51"/>
      <c r="K196" s="51"/>
      <c r="L196" s="51"/>
      <c r="M196" s="51"/>
    </row>
    <row r="197" spans="1:13" ht="12.75">
      <c r="A197" s="1002" t="s">
        <v>625</v>
      </c>
      <c r="B197" s="1007"/>
      <c r="C197" s="1007"/>
      <c r="D197" s="1007"/>
      <c r="E197" s="563"/>
      <c r="F197" s="563"/>
      <c r="G197" s="621"/>
      <c r="H197" s="621"/>
      <c r="I197" s="621"/>
      <c r="J197" s="621"/>
      <c r="K197" s="621"/>
      <c r="L197" s="621"/>
      <c r="M197" s="621"/>
    </row>
    <row r="198" spans="1:13" ht="12.75">
      <c r="A198" s="1002" t="s">
        <v>35</v>
      </c>
      <c r="B198" s="1002"/>
      <c r="C198" s="1002"/>
      <c r="D198" s="1002"/>
      <c r="E198" s="1002"/>
      <c r="F198" s="1002"/>
      <c r="G198" s="621"/>
      <c r="H198" s="621"/>
      <c r="I198" s="621"/>
      <c r="J198" s="621"/>
      <c r="K198" s="621"/>
      <c r="L198" s="621"/>
      <c r="M198" s="621"/>
    </row>
    <row r="199" spans="1:6" ht="12.75">
      <c r="A199" s="1041" t="s">
        <v>350</v>
      </c>
      <c r="B199" s="1041"/>
      <c r="C199" s="1041"/>
      <c r="D199" s="1041"/>
      <c r="E199" s="1041"/>
      <c r="F199" s="52"/>
    </row>
    <row r="200" spans="1:6" ht="12.75">
      <c r="A200" s="469"/>
      <c r="B200" s="469"/>
      <c r="C200" s="469"/>
      <c r="D200" s="469"/>
      <c r="E200" s="469"/>
      <c r="F200" s="52"/>
    </row>
    <row r="201" spans="1:6" ht="12.75">
      <c r="A201" s="469"/>
      <c r="B201" s="469"/>
      <c r="C201" s="469"/>
      <c r="D201" s="469"/>
      <c r="E201" s="469"/>
      <c r="F201" s="52"/>
    </row>
    <row r="203" spans="1:13" ht="12.75">
      <c r="A203" s="45"/>
      <c r="B203" s="45"/>
      <c r="C203" s="45"/>
      <c r="D203" s="46"/>
      <c r="E203" s="1008" t="s">
        <v>36</v>
      </c>
      <c r="F203" s="1008"/>
      <c r="G203" s="45"/>
      <c r="H203" s="53"/>
      <c r="I203" s="53"/>
      <c r="J203" s="53"/>
      <c r="K203" s="45"/>
      <c r="L203" s="45"/>
      <c r="M203" s="45"/>
    </row>
  </sheetData>
  <sheetProtection/>
  <mergeCells count="30">
    <mergeCell ref="A195:M195"/>
    <mergeCell ref="A2:M2"/>
    <mergeCell ref="A1:D1"/>
    <mergeCell ref="A7:A14"/>
    <mergeCell ref="A4:A6"/>
    <mergeCell ref="A3:M3"/>
    <mergeCell ref="M4:M6"/>
    <mergeCell ref="B4:B6"/>
    <mergeCell ref="C4:L4"/>
    <mergeCell ref="C5:L5"/>
    <mergeCell ref="A159:A170"/>
    <mergeCell ref="A198:F198"/>
    <mergeCell ref="A75:A86"/>
    <mergeCell ref="A199:E199"/>
    <mergeCell ref="A135:A146"/>
    <mergeCell ref="A63:A74"/>
    <mergeCell ref="A87:A98"/>
    <mergeCell ref="A147:A158"/>
    <mergeCell ref="A183:A194"/>
    <mergeCell ref="A171:A182"/>
    <mergeCell ref="A15:A26"/>
    <mergeCell ref="A51:A62"/>
    <mergeCell ref="A99:A110"/>
    <mergeCell ref="A111:A122"/>
    <mergeCell ref="A123:A134"/>
    <mergeCell ref="E203:F203"/>
    <mergeCell ref="A27:A38"/>
    <mergeCell ref="A39:A50"/>
    <mergeCell ref="A196:E196"/>
    <mergeCell ref="A197:D197"/>
  </mergeCells>
  <hyperlinks>
    <hyperlink ref="A1" r:id="rId1" display="http://kayham.erciyes.edu.tr/"/>
  </hyperlinks>
  <printOptions/>
  <pageMargins left="0.37" right="0.28" top="0.51" bottom="0.28" header="0.38" footer="0.18"/>
  <pageSetup fitToHeight="1" fitToWidth="1" horizontalDpi="600" verticalDpi="600" orientation="landscape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 Karabulut</dc:creator>
  <cp:keywords/>
  <dc:description/>
  <cp:lastModifiedBy>acer</cp:lastModifiedBy>
  <cp:lastPrinted>2010-07-09T08:20:34Z</cp:lastPrinted>
  <dcterms:created xsi:type="dcterms:W3CDTF">1999-05-26T11:21:22Z</dcterms:created>
  <dcterms:modified xsi:type="dcterms:W3CDTF">2024-05-16T08:59:00Z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