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chartsheets/sheet2.xml" ContentType="application/vnd.openxmlformats-officedocument.spreadsheetml.chartsheet+xml"/>
  <Override PartName="/xl/drawings/drawing32.xml" ContentType="application/vnd.openxmlformats-officedocument.drawing+xml"/>
  <Override PartName="/xl/chartsheets/sheet3.xml" ContentType="application/vnd.openxmlformats-officedocument.spreadsheetml.chart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chartsheets/sheet4.xml" ContentType="application/vnd.openxmlformats-officedocument.spreadsheetml.chartsheet+xml"/>
  <Override PartName="/xl/drawings/drawing37.xml" ContentType="application/vnd.openxmlformats-officedocument.drawing+xml"/>
  <Override PartName="/xl/chartsheets/sheet5.xml" ContentType="application/vnd.openxmlformats-officedocument.spreadsheetml.chartsheet+xml"/>
  <Override PartName="/xl/drawings/drawing39.xml" ContentType="application/vnd.openxmlformats-officedocument.drawing+xml"/>
  <Override PartName="/xl/worksheets/sheet31.xml" ContentType="application/vnd.openxmlformats-officedocument.spreadsheetml.worksheet+xml"/>
  <Override PartName="/xl/drawings/drawing40.xml" ContentType="application/vnd.openxmlformats-officedocument.drawing+xml"/>
  <Override PartName="/xl/chartsheets/sheet6.xml" ContentType="application/vnd.openxmlformats-officedocument.spreadsheetml.chartsheet+xml"/>
  <Override PartName="/xl/drawings/drawing42.xml" ContentType="application/vnd.openxmlformats-officedocument.drawing+xml"/>
  <Override PartName="/xl/chartsheets/sheet7.xml" ContentType="application/vnd.openxmlformats-officedocument.spreadsheetml.chartsheet+xml"/>
  <Override PartName="/xl/drawings/drawing44.xml" ContentType="application/vnd.openxmlformats-officedocument.drawing+xml"/>
  <Override PartName="/xl/worksheets/sheet32.xml" ContentType="application/vnd.openxmlformats-officedocument.spreadsheetml.worksheet+xml"/>
  <Override PartName="/xl/drawings/drawing45.xml" ContentType="application/vnd.openxmlformats-officedocument.drawing+xml"/>
  <Override PartName="/xl/worksheets/sheet33.xml" ContentType="application/vnd.openxmlformats-officedocument.spreadsheetml.worksheet+xml"/>
  <Override PartName="/xl/drawings/drawing46.xml" ContentType="application/vnd.openxmlformats-officedocument.drawing+xml"/>
  <Override PartName="/xl/chartsheets/sheet8.xml" ContentType="application/vnd.openxmlformats-officedocument.spreadsheetml.chartsheet+xml"/>
  <Override PartName="/xl/drawings/drawing48.xml" ContentType="application/vnd.openxmlformats-officedocument.drawing+xml"/>
  <Override PartName="/xl/chartsheets/sheet9.xml" ContentType="application/vnd.openxmlformats-officedocument.spreadsheetml.chartsheet+xml"/>
  <Override PartName="/xl/drawings/drawing50.xml" ContentType="application/vnd.openxmlformats-officedocument.drawing+xml"/>
  <Override PartName="/xl/worksheets/sheet34.xml" ContentType="application/vnd.openxmlformats-officedocument.spreadsheetml.worksheet+xml"/>
  <Override PartName="/xl/drawings/drawing51.xml" ContentType="application/vnd.openxmlformats-officedocument.drawing+xml"/>
  <Override PartName="/xl/worksheets/sheet35.xml" ContentType="application/vnd.openxmlformats-officedocument.spreadsheetml.worksheet+xml"/>
  <Override PartName="/xl/drawings/drawing52.xml" ContentType="application/vnd.openxmlformats-officedocument.drawing+xml"/>
  <Override PartName="/xl/chartsheets/sheet10.xml" ContentType="application/vnd.openxmlformats-officedocument.spreadsheetml.chartsheet+xml"/>
  <Override PartName="/xl/drawings/drawing54.xml" ContentType="application/vnd.openxmlformats-officedocument.drawing+xml"/>
  <Override PartName="/xl/worksheets/sheet36.xml" ContentType="application/vnd.openxmlformats-officedocument.spreadsheetml.worksheet+xml"/>
  <Override PartName="/xl/drawings/drawing55.xml" ContentType="application/vnd.openxmlformats-officedocument.drawing+xml"/>
  <Override PartName="/xl/chartsheets/sheet11.xml" ContentType="application/vnd.openxmlformats-officedocument.spreadsheetml.chartsheet+xml"/>
  <Override PartName="/xl/drawings/drawing57.xml" ContentType="application/vnd.openxmlformats-officedocument.drawing+xml"/>
  <Override PartName="/xl/chartsheets/sheet12.xml" ContentType="application/vnd.openxmlformats-officedocument.spreadsheetml.chartsheet+xml"/>
  <Override PartName="/xl/drawings/drawing59.xml" ContentType="application/vnd.openxmlformats-officedocument.drawing+xml"/>
  <Override PartName="/xl/worksheets/sheet37.xml" ContentType="application/vnd.openxmlformats-officedocument.spreadsheetml.worksheet+xml"/>
  <Override PartName="/xl/drawings/drawing60.xml" ContentType="application/vnd.openxmlformats-officedocument.drawing+xml"/>
  <Override PartName="/xl/chartsheets/sheet13.xml" ContentType="application/vnd.openxmlformats-officedocument.spreadsheetml.chartsheet+xml"/>
  <Override PartName="/xl/drawings/drawing62.xml" ContentType="application/vnd.openxmlformats-officedocument.drawing+xml"/>
  <Override PartName="/xl/chartsheets/sheet14.xml" ContentType="application/vnd.openxmlformats-officedocument.spreadsheetml.chartsheet+xml"/>
  <Override PartName="/xl/drawings/drawing64.xml" ContentType="application/vnd.openxmlformats-officedocument.drawing+xml"/>
  <Override PartName="/xl/worksheets/sheet38.xml" ContentType="application/vnd.openxmlformats-officedocument.spreadsheetml.worksheet+xml"/>
  <Override PartName="/xl/drawings/drawing65.xml" ContentType="application/vnd.openxmlformats-officedocument.drawing+xml"/>
  <Override PartName="/xl/worksheets/sheet39.xml" ContentType="application/vnd.openxmlformats-officedocument.spreadsheetml.worksheet+xml"/>
  <Override PartName="/xl/drawings/drawing66.xml" ContentType="application/vnd.openxmlformats-officedocument.drawing+xml"/>
  <Override PartName="/xl/worksheets/sheet40.xml" ContentType="application/vnd.openxmlformats-officedocument.spreadsheetml.worksheet+xml"/>
  <Override PartName="/xl/drawings/drawing67.xml" ContentType="application/vnd.openxmlformats-officedocument.drawing+xml"/>
  <Override PartName="/xl/worksheets/sheet41.xml" ContentType="application/vnd.openxmlformats-officedocument.spreadsheetml.worksheet+xml"/>
  <Override PartName="/xl/drawings/drawing68.xml" ContentType="application/vnd.openxmlformats-officedocument.drawing+xml"/>
  <Override PartName="/xl/worksheets/sheet42.xml" ContentType="application/vnd.openxmlformats-officedocument.spreadsheetml.worksheet+xml"/>
  <Override PartName="/xl/drawings/drawing69.xml" ContentType="application/vnd.openxmlformats-officedocument.drawing+xml"/>
  <Override PartName="/xl/worksheets/sheet43.xml" ContentType="application/vnd.openxmlformats-officedocument.spreadsheetml.worksheet+xml"/>
  <Override PartName="/xl/drawings/drawing70.xml" ContentType="application/vnd.openxmlformats-officedocument.drawing+xml"/>
  <Override PartName="/xl/worksheets/sheet44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3.xml" ContentType="application/vnd.openxmlformats-officedocument.drawingml.chartshapes+xml"/>
  <Override PartName="/xl/drawings/drawing56.xml" ContentType="application/vnd.openxmlformats-officedocument.drawingml.chartshapes+xml"/>
  <Override PartName="/xl/drawings/drawing58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20" tabRatio="948" activeTab="0"/>
  </bookViews>
  <sheets>
    <sheet name="TABLO VE GRAFİK LİSTESİ" sheetId="1" r:id="rId1"/>
    <sheet name="TABLO 1" sheetId="2" r:id="rId2"/>
    <sheet name="TABLO 2" sheetId="3" r:id="rId3"/>
    <sheet name="Grafik 1" sheetId="4" r:id="rId4"/>
    <sheet name="TABLO 3" sheetId="5" r:id="rId5"/>
    <sheet name="TABLO 4.1" sheetId="6" r:id="rId6"/>
    <sheet name="TABLO 4.2" sheetId="7" r:id="rId7"/>
    <sheet name="TABLO 5" sheetId="8" r:id="rId8"/>
    <sheet name="TABLO 6.1" sheetId="9" r:id="rId9"/>
    <sheet name="TABLO 6.2" sheetId="10" r:id="rId10"/>
    <sheet name="TABLO 7" sheetId="11" r:id="rId11"/>
    <sheet name="TABLO 8" sheetId="12" r:id="rId12"/>
    <sheet name="TABLO 9" sheetId="13" r:id="rId13"/>
    <sheet name="TABLO 10" sheetId="14" r:id="rId14"/>
    <sheet name="TABLO 11.1" sheetId="15" r:id="rId15"/>
    <sheet name="TABLO 11.2" sheetId="16" r:id="rId16"/>
    <sheet name="TABLO 12.1" sheetId="17" r:id="rId17"/>
    <sheet name="TABLO 12.2" sheetId="18" r:id="rId18"/>
    <sheet name="TABLO 12.3" sheetId="19" r:id="rId19"/>
    <sheet name="TABLO 12.4" sheetId="20" r:id="rId20"/>
    <sheet name="TABLO 12.5" sheetId="21" r:id="rId21"/>
    <sheet name="TABLO 12.6" sheetId="22" r:id="rId22"/>
    <sheet name="TABLO 12.7" sheetId="23" r:id="rId23"/>
    <sheet name="TABLO 12.8" sheetId="24" r:id="rId24"/>
    <sheet name="TABLO 12.9" sheetId="25" r:id="rId25"/>
    <sheet name="TABLO 13" sheetId="26" r:id="rId26"/>
    <sheet name="TABLO 14" sheetId="27" r:id="rId27"/>
    <sheet name="TABLO 15" sheetId="28" r:id="rId28"/>
    <sheet name="TABLO 16" sheetId="29" r:id="rId29"/>
    <sheet name="TABLO 17" sheetId="30" r:id="rId30"/>
    <sheet name="Grafik 2.1" sheetId="31" r:id="rId31"/>
    <sheet name="Grafik 2.2" sheetId="32" r:id="rId32"/>
    <sheet name="TABLO 18" sheetId="33" r:id="rId33"/>
    <sheet name="Grafik 3.1" sheetId="34" r:id="rId34"/>
    <sheet name="Grafik 3.2" sheetId="35" r:id="rId35"/>
    <sheet name="TABLO 19" sheetId="36" r:id="rId36"/>
    <sheet name="Grafik 4" sheetId="37" r:id="rId37"/>
    <sheet name="Grafik 4.2" sheetId="38" r:id="rId38"/>
    <sheet name="TABLO 20" sheetId="39" r:id="rId39"/>
    <sheet name="TABLO 21" sheetId="40" r:id="rId40"/>
    <sheet name="Grafik 5.1" sheetId="41" r:id="rId41"/>
    <sheet name="Grafik 5.2" sheetId="42" r:id="rId42"/>
    <sheet name="TABLO 22.1" sheetId="43" r:id="rId43"/>
    <sheet name="TABLO 22.2" sheetId="44" r:id="rId44"/>
    <sheet name="Grafik 6" sheetId="45" r:id="rId45"/>
    <sheet name="TABLO 23" sheetId="46" r:id="rId46"/>
    <sheet name="Grafik 7.1" sheetId="47" r:id="rId47"/>
    <sheet name="Grafik 7.2" sheetId="48" r:id="rId48"/>
    <sheet name="TABLO 24" sheetId="49" r:id="rId49"/>
    <sheet name="Grafik 8.1" sheetId="50" r:id="rId50"/>
    <sheet name="Grafik 8.2" sheetId="51" r:id="rId51"/>
    <sheet name="TABLO 25" sheetId="52" r:id="rId52"/>
    <sheet name="TABLO 26" sheetId="53" r:id="rId53"/>
    <sheet name="TABLO 27.1" sheetId="54" r:id="rId54"/>
    <sheet name="TABLO 27.2" sheetId="55" r:id="rId55"/>
    <sheet name="TABLO 27.3" sheetId="56" r:id="rId56"/>
    <sheet name="TABLO 27.4" sheetId="57" r:id="rId57"/>
    <sheet name="TABLO 28" sheetId="58" r:id="rId58"/>
  </sheets>
  <definedNames>
    <definedName name="_xlnm.Print_Area" localSheetId="1">'TABLO 1'!$A$1:$K$44</definedName>
    <definedName name="_xlnm.Print_Area" localSheetId="29">'TABLO 17'!$A$1:$H$24</definedName>
    <definedName name="_xlnm.Print_Area" localSheetId="32">'TABLO 18'!$A$1:$I$24</definedName>
    <definedName name="_xlnm.Print_Area" localSheetId="35">'TABLO 19'!$A$1:$G$37</definedName>
    <definedName name="_xlnm.Print_Area" localSheetId="2">'TABLO 2'!$A$1:$O$28</definedName>
    <definedName name="_xlnm.Print_Area" localSheetId="38">'TABLO 20'!$A$1:$G$54</definedName>
    <definedName name="_xlnm.Print_Area" localSheetId="39">'TABLO 21'!$A$1:$I$22</definedName>
    <definedName name="_xlnm.Print_Area" localSheetId="42">'TABLO 22.1'!$A$1:$AC$23</definedName>
    <definedName name="_xlnm.Print_Area" localSheetId="45">'TABLO 23'!$A$1:$I$22</definedName>
    <definedName name="_xlnm.Print_Area" localSheetId="4">'TABLO 3'!$A$1:$E$26</definedName>
    <definedName name="_xlnm.Print_Area" localSheetId="5">'TABLO 4.1'!$A$1:$Z$48</definedName>
    <definedName name="_xlnm.Print_Area" localSheetId="6">'TABLO 4.2'!$A$1:$N$48</definedName>
    <definedName name="_xlnm.Print_Area" localSheetId="7">'TABLO 5'!$A$1:$H$32</definedName>
    <definedName name="_xlnm.Print_Area" localSheetId="8">'TABLO 6.1'!$A$1:$H$42</definedName>
  </definedNames>
  <calcPr fullCalcOnLoad="1"/>
</workbook>
</file>

<file path=xl/sharedStrings.xml><?xml version="1.0" encoding="utf-8"?>
<sst xmlns="http://schemas.openxmlformats.org/spreadsheetml/2006/main" count="4718" uniqueCount="987">
  <si>
    <t>Gebe İzlem Sayısı</t>
  </si>
  <si>
    <t>Gebe Başına Düşen İzlem Ortalaması</t>
  </si>
  <si>
    <t>Bebek İzlem Sayısı</t>
  </si>
  <si>
    <t>Bebek Başına Düşen İzlem Ortalaması</t>
  </si>
  <si>
    <t>Çocuk İzlem Sayısı</t>
  </si>
  <si>
    <t>Çocuk Başına Düşen İzlem Ortalaması</t>
  </si>
  <si>
    <t>Lohusa İzlem Sayısı</t>
  </si>
  <si>
    <t>Lohusa Başına Düşen İzlem Ortalaması</t>
  </si>
  <si>
    <t>15-49 Yaş Kadın İzlem Sayısı</t>
  </si>
  <si>
    <t>15-49 Yaş Kadın Başına Düşen İzlm. Ort.</t>
  </si>
  <si>
    <t>HASTANE</t>
  </si>
  <si>
    <t>HEKİM YARDIMI İLE YAPTIRILAN</t>
  </si>
  <si>
    <t>EBE</t>
  </si>
  <si>
    <t>DİĞER SAĞLIK PERSONELİ</t>
  </si>
  <si>
    <t>SAĞLIK PERSONELİ YARDIMI OLMADAN</t>
  </si>
  <si>
    <t>Doğum Sayısı</t>
  </si>
  <si>
    <t xml:space="preserve"> Payı (%)</t>
  </si>
  <si>
    <t>Payı (%)</t>
  </si>
  <si>
    <t>YILLAR</t>
  </si>
  <si>
    <t>TOPLAM DOĞUM SAYISI</t>
  </si>
  <si>
    <t>-</t>
  </si>
  <si>
    <t>UYRUĞU</t>
  </si>
  <si>
    <t>T.C</t>
  </si>
  <si>
    <t>YABANCI</t>
  </si>
  <si>
    <t>TOPLAM</t>
  </si>
  <si>
    <t>HASTALIK ADI</t>
  </si>
  <si>
    <t>AKUT KANLI İSHAL</t>
  </si>
  <si>
    <t>BOĞMACA</t>
  </si>
  <si>
    <t>DİFTERİ</t>
  </si>
  <si>
    <t>GONORE</t>
  </si>
  <si>
    <t>TETANOZ</t>
  </si>
  <si>
    <t>N.TETANOZ</t>
  </si>
  <si>
    <t>KIZAMIK</t>
  </si>
  <si>
    <t>KIZAMIKÇIK</t>
  </si>
  <si>
    <t>TİFO</t>
  </si>
  <si>
    <t>PARATİFO AB</t>
  </si>
  <si>
    <t>B DİZANTERİ</t>
  </si>
  <si>
    <t>A DİZANTERİ</t>
  </si>
  <si>
    <t>HEPATİT A</t>
  </si>
  <si>
    <t>HEPATİT B</t>
  </si>
  <si>
    <t>HEPATİT C</t>
  </si>
  <si>
    <t>K.R.TEMAS</t>
  </si>
  <si>
    <t>MENENJİT</t>
  </si>
  <si>
    <t>KIZIL</t>
  </si>
  <si>
    <t>KABAKULAK</t>
  </si>
  <si>
    <t>STREP ANJINI</t>
  </si>
  <si>
    <t>ŞARK ÇIBANI</t>
  </si>
  <si>
    <t>TUBERKULOZ</t>
  </si>
  <si>
    <t>SITMA</t>
  </si>
  <si>
    <t>BRUCELLA</t>
  </si>
  <si>
    <t>ŞARBON</t>
  </si>
  <si>
    <t>Vaka Sayısı</t>
  </si>
  <si>
    <t>Ölüm Sayısı</t>
  </si>
  <si>
    <t>VAKA SINIFLAMASI</t>
  </si>
  <si>
    <t>OLASI</t>
  </si>
  <si>
    <t>KESİN</t>
  </si>
  <si>
    <t>İZLEM SAYILARI</t>
  </si>
  <si>
    <t>Gezici Mobil Sağlık Ocağı Çalışmaları Yılın Son 4 Ayını Kapsamaktadır.</t>
  </si>
  <si>
    <t>ELDE EDİLEN VERİLER</t>
  </si>
  <si>
    <t>Hasta Muayene Sayısı</t>
  </si>
  <si>
    <t>Sağlık Kuruluşuna Sevk Sayısı</t>
  </si>
  <si>
    <t>Küçük Cerrahi Müdahale Sayısı</t>
  </si>
  <si>
    <t>Enjeksiyon Sayısı</t>
  </si>
  <si>
    <t>Fenilketonüri İçin Alınan Kan Sayısı</t>
  </si>
  <si>
    <t>Gebe</t>
  </si>
  <si>
    <t>Bebek</t>
  </si>
  <si>
    <t>Çocuk</t>
  </si>
  <si>
    <t>15-49 Yaş Kadın</t>
  </si>
  <si>
    <t>DİĞER HİZMETLER</t>
  </si>
  <si>
    <t>Aşılanan Bebek-Çocuk Sayısı</t>
  </si>
  <si>
    <t>Laboratuvar Tetkik Sayısı</t>
  </si>
  <si>
    <t>Yapılan Halk Eğitim Sayısı</t>
  </si>
  <si>
    <t>Lohusa</t>
  </si>
  <si>
    <t>ÇEVRE SAĞLIĞI HİZMETLERİ</t>
  </si>
  <si>
    <t>Gıda Maddeleri Kontrolü Muayene Sayısı</t>
  </si>
  <si>
    <t>Denetlenen İşyeri Sayısı</t>
  </si>
  <si>
    <t>A-89/4</t>
  </si>
  <si>
    <t>A-82</t>
  </si>
  <si>
    <t>A-89/2</t>
  </si>
  <si>
    <t>A-89/0</t>
  </si>
  <si>
    <t>A-64</t>
  </si>
  <si>
    <t>A-67</t>
  </si>
  <si>
    <t>A-111/0</t>
  </si>
  <si>
    <t>A-122/0</t>
  </si>
  <si>
    <t>A-121</t>
  </si>
  <si>
    <t>Akut Tonsilit</t>
  </si>
  <si>
    <t>Hipertansiyon</t>
  </si>
  <si>
    <t>Akut Faranjit</t>
  </si>
  <si>
    <t>Üst Solunum Yolu Enfeksiyonları</t>
  </si>
  <si>
    <t>Şekerli Diabet</t>
  </si>
  <si>
    <t>Anemiler</t>
  </si>
  <si>
    <t>İdrar Yolu Enfeksiyonu</t>
  </si>
  <si>
    <t>Akut Bronşit Bronşiyolit</t>
  </si>
  <si>
    <t>Myalji</t>
  </si>
  <si>
    <t>Artritve Spondilit</t>
  </si>
  <si>
    <t>TOPLAM :</t>
  </si>
  <si>
    <r>
      <t xml:space="preserve">NOT: </t>
    </r>
    <r>
      <rPr>
        <sz val="10"/>
        <rFont val="Arial Tur"/>
        <family val="0"/>
      </rPr>
      <t xml:space="preserve">Bu tablo 2005 yılı sağlık ocaklarında görülen hastalıkların 150 başlıklı A listesine göre dağılımı tablosundan elde edilmiştir. Tabloya erkek, bayan oranları eklenmiş, cinsiyet dağılımı elde edilmiştir. Bu düzenlemeler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yapılmıştır.</t>
    </r>
  </si>
  <si>
    <t>Tablo 1</t>
  </si>
  <si>
    <t>Tablo 2</t>
  </si>
  <si>
    <t>Tablo 3</t>
  </si>
  <si>
    <t>Tablo 4</t>
  </si>
  <si>
    <t>Tablo 5</t>
  </si>
  <si>
    <r>
      <t>Artış-Azalış Oranı (%)</t>
    </r>
    <r>
      <rPr>
        <b/>
        <i/>
        <vertAlign val="superscript"/>
        <sz val="10"/>
        <rFont val="Arial Tur"/>
        <family val="0"/>
      </rPr>
      <t>(7)</t>
    </r>
  </si>
  <si>
    <r>
      <t>ARTIŞ-AZALIŞ ORANI (%)</t>
    </r>
    <r>
      <rPr>
        <b/>
        <i/>
        <vertAlign val="superscript"/>
        <sz val="10"/>
        <rFont val="Arial Tur"/>
        <family val="0"/>
      </rPr>
      <t>(7)</t>
    </r>
  </si>
  <si>
    <r>
      <t>ARTIŞ - AZALIŞ ORANI (%)</t>
    </r>
    <r>
      <rPr>
        <b/>
        <i/>
        <vertAlign val="superscript"/>
        <sz val="10"/>
        <rFont val="Arial Tur"/>
        <family val="0"/>
      </rPr>
      <t>(7)</t>
    </r>
  </si>
  <si>
    <r>
      <t>Vaka Payı (%)</t>
    </r>
    <r>
      <rPr>
        <b/>
        <i/>
        <vertAlign val="superscript"/>
        <sz val="10"/>
        <rFont val="Arial Tur"/>
        <family val="0"/>
      </rPr>
      <t>(3)</t>
    </r>
  </si>
  <si>
    <r>
      <t>Kayıt yeri:</t>
    </r>
    <r>
      <rPr>
        <sz val="10"/>
        <rFont val="Arial Tur"/>
        <family val="0"/>
      </rPr>
      <t xml:space="preserve"> Kayseri Sağlık Müdürlüğü 2006 İstatistik Yıllığı </t>
    </r>
  </si>
  <si>
    <r>
      <t xml:space="preserve">Kaynak: </t>
    </r>
    <r>
      <rPr>
        <sz val="10"/>
        <rFont val="Arial Tur"/>
        <family val="0"/>
      </rPr>
      <t>Kayseri Sağlık Müdürlüğü</t>
    </r>
  </si>
  <si>
    <t>Hastalık Kodu</t>
  </si>
  <si>
    <t>Hastalıklar</t>
  </si>
  <si>
    <t>Erkek</t>
  </si>
  <si>
    <t>Bayan</t>
  </si>
  <si>
    <t>Erkek Oranı (%)</t>
  </si>
  <si>
    <t>Bayan Oranı (%)</t>
  </si>
  <si>
    <t>Toplam</t>
  </si>
  <si>
    <t>A - 89 / 4</t>
  </si>
  <si>
    <t>A - 89 / 2</t>
  </si>
  <si>
    <t>A - 82</t>
  </si>
  <si>
    <t>A - 89 / 1</t>
  </si>
  <si>
    <t>A - 67</t>
  </si>
  <si>
    <t>A - 122 / 0</t>
  </si>
  <si>
    <t>A - 111 / 0</t>
  </si>
  <si>
    <t>A - 64</t>
  </si>
  <si>
    <t>A - 98</t>
  </si>
  <si>
    <t>TOPLAM:</t>
  </si>
  <si>
    <t>Sıra No</t>
  </si>
  <si>
    <t>Akut Sinüzit</t>
  </si>
  <si>
    <t>Peptik Ülser</t>
  </si>
  <si>
    <r>
      <t>Hastalık Payı (%)</t>
    </r>
    <r>
      <rPr>
        <b/>
        <vertAlign val="superscript"/>
        <sz val="9"/>
        <rFont val="Arial Tur"/>
        <family val="0"/>
      </rPr>
      <t>(3)</t>
    </r>
  </si>
  <si>
    <r>
      <t xml:space="preserve">NOT: </t>
    </r>
    <r>
      <rPr>
        <sz val="10"/>
        <rFont val="Arial Tur"/>
        <family val="0"/>
      </rPr>
      <t xml:space="preserve">Bu tablo Kayseri Sağlık Müdürlüğü 2006 İstatistik Yıllığı ' 2006 Yılı Sağlık Ocaklarında Görülen Hastalıkların 150 Başlıklı A Listesine Göre Dağılımı ' tablosundan alınmış, tabloya erkek, kadın oranı (%) eklenerek cinsiyet dağılımı elde edilmiştir. Bu düzenlemeler ve hesaplamalar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yapılmıştır.</t>
    </r>
  </si>
  <si>
    <r>
      <t>Kayıt tarihi</t>
    </r>
    <r>
      <rPr>
        <sz val="10"/>
        <rFont val="Arial Tur"/>
        <family val="0"/>
      </rPr>
      <t>: 07.11.2007</t>
    </r>
  </si>
  <si>
    <r>
      <t xml:space="preserve">Kaynak: </t>
    </r>
    <r>
      <rPr>
        <sz val="10"/>
        <rFont val="Arial Tur"/>
        <family val="0"/>
      </rPr>
      <t>Kayseri Sağlık Müdürlüğü</t>
    </r>
  </si>
  <si>
    <t>0 Yaş Grubu</t>
  </si>
  <si>
    <t>1 - 4 Yaş Grubu</t>
  </si>
  <si>
    <t>15 - 49 Yaş Grubu</t>
  </si>
  <si>
    <t>65+ Yaş Grubu</t>
  </si>
  <si>
    <t>A - 89 / 0</t>
  </si>
  <si>
    <t>A - 78</t>
  </si>
  <si>
    <t>Orta Kulak İltihabı ve Mastoidit</t>
  </si>
  <si>
    <t>A - 90</t>
  </si>
  <si>
    <t>Grip</t>
  </si>
  <si>
    <t>A - 137 - 9</t>
  </si>
  <si>
    <t>Diğerleri</t>
  </si>
  <si>
    <t>A - 5</t>
  </si>
  <si>
    <t>Enterit ve Diğer Diare Hastalıkları</t>
  </si>
  <si>
    <t>A - 89 / 3</t>
  </si>
  <si>
    <t>Akut Bronşit - Bronşiolit</t>
  </si>
  <si>
    <t>Şekerli Diyabet</t>
  </si>
  <si>
    <t>A - 122 - 0</t>
  </si>
  <si>
    <t>Artrit ve Spondilit</t>
  </si>
  <si>
    <t>A - 81</t>
  </si>
  <si>
    <t>Kronik Romatizmal Kalp Hastalıkları</t>
  </si>
  <si>
    <t>Gastrit ve Duedonit</t>
  </si>
  <si>
    <t>A - 99</t>
  </si>
  <si>
    <t>A - 89 - 4 - 0</t>
  </si>
  <si>
    <t>Akut Bronşit</t>
  </si>
  <si>
    <r>
      <t xml:space="preserve">Kayıt yeri: </t>
    </r>
    <r>
      <rPr>
        <sz val="10"/>
        <rFont val="Arial Tur"/>
        <family val="0"/>
      </rPr>
      <t>Kayseri Sağlık İl Müdürlüğü 2006 Yıllığı</t>
    </r>
  </si>
  <si>
    <r>
      <t>Kaynak:</t>
    </r>
    <r>
      <rPr>
        <sz val="10"/>
        <rFont val="Arial Tur"/>
        <family val="0"/>
      </rPr>
      <t xml:space="preserve"> Kayseri Sağlık İl Müdürlüğü</t>
    </r>
  </si>
  <si>
    <t>A - 130</t>
  </si>
  <si>
    <t>A - 134</t>
  </si>
  <si>
    <t>A - 135</t>
  </si>
  <si>
    <t>A - 127</t>
  </si>
  <si>
    <t>A - 92</t>
  </si>
  <si>
    <t>A - 131</t>
  </si>
  <si>
    <t>A - 133</t>
  </si>
  <si>
    <t>A - 133 / 0</t>
  </si>
  <si>
    <t>A - 72</t>
  </si>
  <si>
    <t xml:space="preserve">A - 89 </t>
  </si>
  <si>
    <t>Doğuştan Olma Hastalıklar</t>
  </si>
  <si>
    <t>Başka Yere Girmeyen Anoksi ve Hipoksit Durumlar</t>
  </si>
  <si>
    <t>Perinatal Hastalık ve Ölümlerin Diğer Nedenleri</t>
  </si>
  <si>
    <t>Doğuştan Kalp Bozuklukları</t>
  </si>
  <si>
    <t>Diğer Pnömoniler</t>
  </si>
  <si>
    <t>Doğum Travması ve Güç Eylem</t>
  </si>
  <si>
    <t>Yeni Doğanda Hemolitik Hastalık</t>
  </si>
  <si>
    <t>Malnütrisyon</t>
  </si>
  <si>
    <t>Menenjit</t>
  </si>
  <si>
    <t>Aku Solunum Yolu Enfeksiyonları</t>
  </si>
  <si>
    <t>Diğer Ölümler</t>
  </si>
  <si>
    <t>BEBEK ÖLÜM NEDENLERİ</t>
  </si>
  <si>
    <t>Kadın</t>
  </si>
  <si>
    <r>
      <t xml:space="preserve"> Ölüm Payı (%)</t>
    </r>
    <r>
      <rPr>
        <b/>
        <vertAlign val="superscript"/>
        <sz val="9"/>
        <rFont val="Arial Tur"/>
        <family val="0"/>
      </rPr>
      <t>(3)</t>
    </r>
  </si>
  <si>
    <t>A - 84</t>
  </si>
  <si>
    <t>A - 136</t>
  </si>
  <si>
    <t>A - 45 - 61</t>
  </si>
  <si>
    <t>A - 85</t>
  </si>
  <si>
    <t>A - 83</t>
  </si>
  <si>
    <t>A - 93</t>
  </si>
  <si>
    <t>A - 88</t>
  </si>
  <si>
    <t>A - 87</t>
  </si>
  <si>
    <t>Kalp Hastalığının Diğer Şekilleri</t>
  </si>
  <si>
    <t>Psikozdan söz açılmaksızın ihiyarlık</t>
  </si>
  <si>
    <t>Kanserler</t>
  </si>
  <si>
    <t>Serebro - Vasküler Hastalık</t>
  </si>
  <si>
    <t>İskemik Kalp Hastalığı</t>
  </si>
  <si>
    <t>Bronşit, Amfizem ve Astım</t>
  </si>
  <si>
    <t>Dolaşım Sisteminin Diğer Hastalıkları</t>
  </si>
  <si>
    <t>Ven Trombozu ve Emboli</t>
  </si>
  <si>
    <t>Toplam:</t>
  </si>
  <si>
    <t>65+ YAŞ ÜZERİ ÖLÜM NEDENLERİ</t>
  </si>
  <si>
    <t>A - 51</t>
  </si>
  <si>
    <t>A - 47</t>
  </si>
  <si>
    <t>A - 58</t>
  </si>
  <si>
    <t>A - 50</t>
  </si>
  <si>
    <t>A - 57</t>
  </si>
  <si>
    <t>A - 48</t>
  </si>
  <si>
    <t>A - 49</t>
  </si>
  <si>
    <t>A - 54</t>
  </si>
  <si>
    <t>A - 60</t>
  </si>
  <si>
    <t>A - 60 / 0</t>
  </si>
  <si>
    <t>A - 59</t>
  </si>
  <si>
    <t>A - 56</t>
  </si>
  <si>
    <t>A - 53</t>
  </si>
  <si>
    <t>A - 53 / 1</t>
  </si>
  <si>
    <t>A - 52</t>
  </si>
  <si>
    <t>A - 55</t>
  </si>
  <si>
    <t xml:space="preserve">A - 45 </t>
  </si>
  <si>
    <t>A - 46</t>
  </si>
  <si>
    <t>A - 61</t>
  </si>
  <si>
    <t>KANSER ÖLÜM NEDENİ</t>
  </si>
  <si>
    <t>Trakea Bronş ve Akciğer Habis Uru</t>
  </si>
  <si>
    <t>Midenin Habis Uru</t>
  </si>
  <si>
    <t>Vücudun Diğer Belirtilmeyen Yer Habis Urları</t>
  </si>
  <si>
    <t>Larenksin Habis Uru</t>
  </si>
  <si>
    <t>Prostatın Habis Uru</t>
  </si>
  <si>
    <t>Barsakların Habis Uru</t>
  </si>
  <si>
    <t>Rektum - Rektosigmoid Bağların Habis Uru</t>
  </si>
  <si>
    <t>Memenin Habis Uru</t>
  </si>
  <si>
    <t>Lenfatik ve Hematopoetik Dokunun Diğer Urları</t>
  </si>
  <si>
    <t>Beyin ve Sinir Sisteminin Habis Uru</t>
  </si>
  <si>
    <t>Lösemi</t>
  </si>
  <si>
    <t>Rahmin Habis Uru</t>
  </si>
  <si>
    <t>Derinin Habis uru</t>
  </si>
  <si>
    <t>Belirlenemeyen Diğer Habis Urlar</t>
  </si>
  <si>
    <t>Kemiğin Habis Uru</t>
  </si>
  <si>
    <t>Rahim Boynunun Habis Uru</t>
  </si>
  <si>
    <t>Ağız Boşluğu Farenksin Habis Uru</t>
  </si>
  <si>
    <t>Özefagusun Habis Uru</t>
  </si>
  <si>
    <t>Selim Urlar ve Cinsi Belirlenemeyen Urlar</t>
  </si>
  <si>
    <t xml:space="preserve">Toplam: </t>
  </si>
  <si>
    <t>GENEL TOPLAM:</t>
  </si>
  <si>
    <t>GRAFİK 2.1 :</t>
  </si>
  <si>
    <t>GRAFİK 2.2 :</t>
  </si>
  <si>
    <t>TABLO 1     :</t>
  </si>
  <si>
    <t>TABLO 2     :</t>
  </si>
  <si>
    <t>GRAFİK 1    :</t>
  </si>
  <si>
    <t>TABLO 3     :</t>
  </si>
  <si>
    <t>TABLO 5     :</t>
  </si>
  <si>
    <t>1_4</t>
  </si>
  <si>
    <t>5_9</t>
  </si>
  <si>
    <t>10_14</t>
  </si>
  <si>
    <t>15_24</t>
  </si>
  <si>
    <t>25_44</t>
  </si>
  <si>
    <t>45_64</t>
  </si>
  <si>
    <t>65+</t>
  </si>
  <si>
    <r>
      <t>YGÖO (%)</t>
    </r>
    <r>
      <rPr>
        <b/>
        <i/>
        <vertAlign val="superscript"/>
        <sz val="9"/>
        <rFont val="Arial Tur"/>
        <family val="0"/>
      </rPr>
      <t>(3)</t>
    </r>
  </si>
  <si>
    <r>
      <t>YGÖO(%)</t>
    </r>
    <r>
      <rPr>
        <b/>
        <vertAlign val="superscript"/>
        <sz val="9"/>
        <rFont val="Arial Tur"/>
        <family val="0"/>
      </rPr>
      <t>(3)</t>
    </r>
    <r>
      <rPr>
        <b/>
        <vertAlign val="superscript"/>
        <sz val="10"/>
        <rFont val="Arial Tur"/>
        <family val="0"/>
      </rPr>
      <t xml:space="preserve"> </t>
    </r>
    <r>
      <rPr>
        <b/>
        <sz val="10"/>
        <rFont val="Arial Tur"/>
        <family val="0"/>
      </rPr>
      <t>:</t>
    </r>
    <r>
      <rPr>
        <sz val="10"/>
        <rFont val="Arial Tur"/>
        <family val="0"/>
      </rPr>
      <t xml:space="preserve"> Yaş grubuna göre ölüm oranı (erkek, kadın toplamına göre elde edilmiştir.)</t>
    </r>
  </si>
  <si>
    <t>YAŞ GRUPLARI</t>
  </si>
  <si>
    <t>Not : İncelemek istediğiniz tablo başlığı üzerine tıklayınız.</t>
  </si>
  <si>
    <t>TABLO LİSTESİ</t>
  </si>
  <si>
    <t>BAŞA DÖN</t>
  </si>
  <si>
    <t>KAYHAM</t>
  </si>
  <si>
    <t>http://kayham.erciyes.edu.tr/</t>
  </si>
  <si>
    <t>SIRA NO</t>
  </si>
  <si>
    <t>HASTALIK KODU</t>
  </si>
  <si>
    <t>HASTALIKLAR</t>
  </si>
  <si>
    <t>HİPERTANSİYON</t>
  </si>
  <si>
    <t>ŞEKERLİ DİABET</t>
  </si>
  <si>
    <t>AKUT FARANJİT</t>
  </si>
  <si>
    <t>MYALJİ</t>
  </si>
  <si>
    <t>ANEMİLER</t>
  </si>
  <si>
    <t>A-98</t>
  </si>
  <si>
    <t>PEPTİK ÜLSER</t>
  </si>
  <si>
    <t>İDRAR YOLU ENFEKSİYONU</t>
  </si>
  <si>
    <t>A-89/1</t>
  </si>
  <si>
    <t>AKUT SİNÜZİT</t>
  </si>
  <si>
    <t>AKUT BRONŞİT</t>
  </si>
  <si>
    <t>AKUT TONSİLİT</t>
  </si>
  <si>
    <t>AKUT FARANJİTT</t>
  </si>
  <si>
    <t>AKUT BRONŞİT BRONŞİYOLİT</t>
  </si>
  <si>
    <t>Erkek
Oranı (%)</t>
  </si>
  <si>
    <t>Bayan
Oranı (%)</t>
  </si>
  <si>
    <r>
      <t>Kayıt yeri:</t>
    </r>
    <r>
      <rPr>
        <sz val="10"/>
        <rFont val="Arial Tur"/>
        <family val="0"/>
      </rPr>
      <t xml:space="preserve"> Kayseri Sağlık Müdürlüğü 2007 İstatistik Yıllığı </t>
    </r>
  </si>
  <si>
    <r>
      <t>Hastalık Payı (%)</t>
    </r>
    <r>
      <rPr>
        <b/>
        <vertAlign val="superscript"/>
        <sz val="10"/>
        <rFont val="Arial Tur"/>
        <family val="0"/>
      </rPr>
      <t>(3)</t>
    </r>
  </si>
  <si>
    <t>Tablo 8</t>
  </si>
  <si>
    <t>RİA</t>
  </si>
  <si>
    <t>HAP</t>
  </si>
  <si>
    <t>KONDOM</t>
  </si>
  <si>
    <t>TÜKETİLEN MALZEME</t>
  </si>
  <si>
    <t>YARARLANAN KİŞİ SAYISI *</t>
  </si>
  <si>
    <t>*Yararlanan kişi sayısı = Eski kullanıcı + Yeni kullanıcı</t>
  </si>
  <si>
    <t>YARARLANAN KİŞİ</t>
  </si>
  <si>
    <r>
      <t>Kayıt tarihi:</t>
    </r>
    <r>
      <rPr>
        <sz val="10"/>
        <rFont val="Arial Tur"/>
        <family val="0"/>
      </rPr>
      <t xml:space="preserve"> 09.07.2008</t>
    </r>
  </si>
  <si>
    <r>
      <t>Hastalık Payı (%)</t>
    </r>
    <r>
      <rPr>
        <b/>
        <i/>
        <vertAlign val="superscript"/>
        <sz val="10"/>
        <rFont val="Arial Tur"/>
        <family val="0"/>
      </rPr>
      <t xml:space="preserve"> </t>
    </r>
    <r>
      <rPr>
        <b/>
        <i/>
        <vertAlign val="superscript"/>
        <sz val="9"/>
        <rFont val="Arial Tur"/>
        <family val="0"/>
      </rPr>
      <t>(3)</t>
    </r>
  </si>
  <si>
    <r>
      <t>NOT:</t>
    </r>
    <r>
      <rPr>
        <sz val="10"/>
        <rFont val="Arial Tur"/>
        <family val="0"/>
      </rPr>
      <t xml:space="preserve"> Veriler, Kayseri Sağlık İl Müdürlüğü 2006 Yıllığı ' 2006 Yılı Sağlık Ocaklarında 0 Yaş Grubunda Görülen Hastalıkların 150 Başlıklı A Listesine Göre Dağılımı ' , '  2006 Yılı Sağlık Ocaklarında 1 - 4 Yaş Grubunda Görülen Hastalıkların 150 Başlıklı A Listesine Göre Dağılımı ' , ' 2006 Yılı Sağlık Ocaklarında 15 - 49 Yaş Grubu Kadınlarda Görülen Hastalıkların 150 Başlıklı A Listesine Göre Dağılımı ' ,  ' 2006 Yılı Sağlık Ocaklarında 65+ Yaş Grubunda Görülen Hastalıkların 150 Başlıklı A Listesine Göre Dağılımı ' tablolarından alınmış olup,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hastalıklar yaş grubuna göre sıralanarak, hastalıkların yaş grubuna göre dağılımı oluşturulmuştur.</t>
    </r>
  </si>
  <si>
    <t>Tablo 7</t>
  </si>
  <si>
    <t>Tablo 9</t>
  </si>
  <si>
    <t>Tablo 10</t>
  </si>
  <si>
    <t>Tablo 11</t>
  </si>
  <si>
    <t>Tablo 13</t>
  </si>
  <si>
    <t>Tablo 14</t>
  </si>
  <si>
    <t>TABLO 7  :</t>
  </si>
  <si>
    <t>TABLO 8  :</t>
  </si>
  <si>
    <t>GRAFİK 3.1  :</t>
  </si>
  <si>
    <t>GRAFİK 3.2 :</t>
  </si>
  <si>
    <t>TABLO 10  :</t>
  </si>
  <si>
    <t>GRAFİK 5.1 :</t>
  </si>
  <si>
    <t>GRAFİK 5.2 :</t>
  </si>
  <si>
    <t>GRAFİK 6 :</t>
  </si>
  <si>
    <t>SAĞLIK OCAKLARINDA GÖRÜLEN HASTALIKLARIN 150 BAŞLIKLI A LİSTESİNE GÖRE CİNSİYET DAĞILIMI (2005 YILI)</t>
  </si>
  <si>
    <t>SAĞLIK OCAKLARINDA GÖRÜLEN HASTALIKLARIN 150 BAŞLIKLI A LİSTESİNE GÖRE CİNSİYET DAĞILIMI (2006 YILI)</t>
  </si>
  <si>
    <t>SAĞLIK OCAKLARINDA 150 BAŞLIKLI A LİSTESİNE GÖRE GÖRÜLEN HASTALIKLARIN YAŞ GRUBUNA GÖRE DAĞILIMI (2006 YILI)</t>
  </si>
  <si>
    <t>SAĞLIK OCAKLARINDA GÖRÜLEN ÖLÜM NEDENLERİNİN 150 BAŞLIKLI 
A LİSTESİNE GÖRE CİNSİYET DAĞILIMI (2006 YILI)</t>
  </si>
  <si>
    <t>SAĞLIK OCAKLARINDA GÖRÜLEN HASTALIKLARIN 150 BAŞLIKLI A LİSTESİNE GÖRE CİNSİYET DAĞILIMI (2007 YILI)</t>
  </si>
  <si>
    <t>SAĞLIK OCAKLARINDA GÖRÜLEN HASTALIKLARIN 150 BAŞLIKLI A LİSTESİNE GÖRE DAĞILIMI (2007 YILI)</t>
  </si>
  <si>
    <t>SAĞLIK OCAKLARINDA GÖRÜLEN ÖLÜM NEDENLERİNİN 150 BAŞLIKLI A LİSTESİNE GÖRE CİNSİYET DAĞILIMI (2006 YILI)</t>
  </si>
  <si>
    <t>SAĞLIK OCAKLARINDA GÖRÜLEN 150 BAŞLIKLI A LİSTELİ HASTALIKLARA GÖRE HASTA SAYISININ YAŞ GRUPLARINDAKİ DAĞILIMI (2006 YILI)</t>
  </si>
  <si>
    <t>SAĞLIK OCAKLARINDA GÖRÜLEN HASTALIKLARIN 150 BAŞLIKLI A LİSTESİNE GÖRE DAĞILIMI (2006 YILI)</t>
  </si>
  <si>
    <t>SAĞLIK OCAKLARINDA GÖRÜLEN HASTALIKLARIN 150 BAŞLIKLI A LİSTESİNE GÖRE DAĞILIMI (2005 YILI)</t>
  </si>
  <si>
    <r>
      <t>Vaka Payı (%)</t>
    </r>
    <r>
      <rPr>
        <b/>
        <i/>
        <vertAlign val="superscript"/>
        <sz val="10"/>
        <rFont val="Arial"/>
        <family val="2"/>
      </rPr>
      <t>(3)</t>
    </r>
  </si>
  <si>
    <t>ENJEKSİYON</t>
  </si>
  <si>
    <t>ESANSİYEL (PRİMER) HİPERTANSİYON</t>
  </si>
  <si>
    <t>AKUT NAZOFARANJİT (NEZLE)</t>
  </si>
  <si>
    <t>DİĞER YUMUŞAK DOKU BOZUKLUKLARI,BAŞKA YERDE SINIFLANMAMIŞ</t>
  </si>
  <si>
    <t>PEPTİK ÜLSER, YERİ TANIMLANMAMIŞ</t>
  </si>
  <si>
    <t>SİSTİT</t>
  </si>
  <si>
    <t>DEMİR EKSİKLİĞİ ANEMİSİ</t>
  </si>
  <si>
    <t>ARTRİT, DİĞER</t>
  </si>
  <si>
    <t>J03</t>
  </si>
  <si>
    <t>I10</t>
  </si>
  <si>
    <t>J02</t>
  </si>
  <si>
    <t>J00</t>
  </si>
  <si>
    <t>M79</t>
  </si>
  <si>
    <t>K27</t>
  </si>
  <si>
    <t>N30</t>
  </si>
  <si>
    <t>J20</t>
  </si>
  <si>
    <t>D50</t>
  </si>
  <si>
    <t>M13</t>
  </si>
  <si>
    <t>SAĞLIK OCAKLARINDA GÖRÜLEN İLK 10 HASTALIĞIN ICD-10'A GÖRE CİNSİYET DAĞILIMI (2008 YILI)</t>
  </si>
  <si>
    <r>
      <t>Hastalık Payı (%)</t>
    </r>
    <r>
      <rPr>
        <b/>
        <vertAlign val="superscript"/>
        <sz val="10"/>
        <rFont val="Arial"/>
        <family val="2"/>
      </rPr>
      <t>(3)</t>
    </r>
  </si>
  <si>
    <r>
      <t>Kayıt yeri:</t>
    </r>
    <r>
      <rPr>
        <sz val="10"/>
        <rFont val="Arial Tur"/>
        <family val="0"/>
      </rPr>
      <t xml:space="preserve"> Kayseri Sağlık Müdürlüğü 2008 İstatistik Yıllığı </t>
    </r>
  </si>
  <si>
    <t>Tablo 15</t>
  </si>
  <si>
    <t>Tablo 16</t>
  </si>
  <si>
    <t>Tablo 17</t>
  </si>
  <si>
    <t>ÖLÜMLERİN YAŞ GRUPLARINA GÖRE DAĞILIMI (2007-2008)</t>
  </si>
  <si>
    <t>SAĞLIK OCAKLARINDA GÖRÜLEN İLK 10 HASTALIĞIN CİNSİYET DAĞILIMI (2008)</t>
  </si>
  <si>
    <t>SAĞLIK OCAKLARINDA GÖRÜLEN İLK 10 HASTALIĞIN DAĞILIMI (2008)</t>
  </si>
  <si>
    <t>Tablo 18</t>
  </si>
  <si>
    <t>SAĞLIK OCAKLARINDA GÖRÜLEN İLK 10 HASTALIĞIN ICD-10'A GÖRE CİNSİYET DAĞILIMI (2009 YILI)</t>
  </si>
  <si>
    <r>
      <t>Kayıt yeri:</t>
    </r>
    <r>
      <rPr>
        <sz val="10"/>
        <rFont val="Arial Tur"/>
        <family val="0"/>
      </rPr>
      <t xml:space="preserve"> Kayseri Sağlık Müdürlüğü 2009 İstatistik Yıllığı </t>
    </r>
  </si>
  <si>
    <t>M54</t>
  </si>
  <si>
    <t>DORSALJİ</t>
  </si>
  <si>
    <t>J06</t>
  </si>
  <si>
    <t>ÜSYE</t>
  </si>
  <si>
    <t>GRAFİK 8.1 :</t>
  </si>
  <si>
    <t>GRAFİK 8.2 :</t>
  </si>
  <si>
    <t>SAĞLIK OCAKLARINDA GÖRÜLEN İLK 10 HASTALIĞIN CİNSİYET DAĞILIMI (2009)</t>
  </si>
  <si>
    <t>SAĞLIK OCAKLARINDA GÖRÜLEN İLK 10 HASTALIĞIN DAĞILIMI (2009)</t>
  </si>
  <si>
    <t>Tablo 19</t>
  </si>
  <si>
    <t>SAĞLIK PERSONELİ YARDIMI İLE</t>
  </si>
  <si>
    <t>Tablo 20</t>
  </si>
  <si>
    <r>
      <t>Kayıt Yeri:</t>
    </r>
    <r>
      <rPr>
        <sz val="10"/>
        <rFont val="Arial Tur"/>
        <family val="0"/>
      </rPr>
      <t xml:space="preserve"> Kayseri Sağlık Müdürlüğü 2009 İstatistik Yıllığı </t>
    </r>
  </si>
  <si>
    <t>Yıl Ortası Nüfus</t>
  </si>
  <si>
    <t>Nüfus Yoğunluğu</t>
  </si>
  <si>
    <t>Kaba Doğum Hızı ( %o )</t>
  </si>
  <si>
    <t>Genel Doğurganlık Hızı ( %o )</t>
  </si>
  <si>
    <t>Kaba Ölüm Hızı ( %o )</t>
  </si>
  <si>
    <t>Bebek Ölüm Hızı ( %o )</t>
  </si>
  <si>
    <t>Erken Neonatal  Ölüm Hızı ( %o )</t>
  </si>
  <si>
    <t>Geç Neonatal  Ölüm Hızı ( %o )</t>
  </si>
  <si>
    <t>Neonatal Ölüm Hızı ( %o )</t>
  </si>
  <si>
    <t>Post Neonatal Ölüm Hızı ( %o )</t>
  </si>
  <si>
    <t>Ana Ölüm Hızı ( %ooo )</t>
  </si>
  <si>
    <t>Ölü Doğum Hızı ( %o )</t>
  </si>
  <si>
    <t>Doğal Nüfus Artış Hızı ( %o )</t>
  </si>
  <si>
    <t>Yıllık Canlı Doğum Sayısı</t>
  </si>
  <si>
    <t>Yıllık Ölüm Sayısı</t>
  </si>
  <si>
    <t>Tablo 21</t>
  </si>
  <si>
    <t>Düşük Doğum Ağırlıklı Bebek</t>
  </si>
  <si>
    <t>Prematüre Bebek</t>
  </si>
  <si>
    <t>Sayısı</t>
  </si>
  <si>
    <t>DOĞUM TÜRÜ</t>
  </si>
  <si>
    <t>Oranı (%0)</t>
  </si>
  <si>
    <t>Oranı (%)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</si>
  <si>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02.03.2007</t>
    </r>
  </si>
  <si>
    <r>
      <t>Kaynak:</t>
    </r>
    <r>
      <rPr>
        <sz val="10"/>
        <rFont val="Arial Tur"/>
        <family val="0"/>
      </rPr>
      <t xml:space="preserve"> Kayseri Valiliği</t>
    </r>
  </si>
  <si>
    <r>
      <t>Kaynak:</t>
    </r>
    <r>
      <rPr>
        <sz val="10"/>
        <rFont val="Arial Tur"/>
        <family val="0"/>
      </rPr>
      <t xml:space="preserve"> Kayseri Sağlık Müdürlüğü ve Kayseri Valiliği</t>
    </r>
  </si>
  <si>
    <t>Tablo 6.1</t>
  </si>
  <si>
    <r>
      <t>Kayıt yeri:</t>
    </r>
    <r>
      <rPr>
        <sz val="10"/>
        <rFont val="Arial Tur"/>
        <family val="0"/>
      </rPr>
      <t xml:space="preserve"> Kayseri Sağlık Müdürlüğü 2007, 2008 İstatistik Yıllığı </t>
    </r>
  </si>
  <si>
    <t>YILLAR İTİBARİYLE AİLE PLANLAMASI ÇALIŞMALARI (2003-2008)</t>
  </si>
  <si>
    <r>
      <t>NOT1:</t>
    </r>
    <r>
      <rPr>
        <sz val="10"/>
        <rFont val="Arial Tur"/>
        <family val="0"/>
      </rPr>
      <t xml:space="preserve"> Veriler, Kayseri Sağlık Müdürlüğü 2007, 2008 İstatistik Yıllığı  ' Yıllara Göre Aile Planlaması Çalışmaları '  tablolarından alınmış olup, </t>
    </r>
    <r>
      <rPr>
        <b/>
        <sz val="10"/>
        <rFont val="Arial Tur"/>
        <family val="0"/>
      </rPr>
      <t xml:space="preserve">KAYHAM </t>
    </r>
    <r>
      <rPr>
        <sz val="10"/>
        <rFont val="Arial Tur"/>
        <family val="0"/>
      </rPr>
      <t>tarafından yararlanılan kişi sayısı ve tüketilen malzeme sayılarının toplamı hesaplanmış ve biçimsel düzenlemesi yapılmıştır.</t>
    </r>
  </si>
  <si>
    <r>
      <t xml:space="preserve">NOT2: </t>
    </r>
    <r>
      <rPr>
        <sz val="10"/>
        <rFont val="Arial Tur"/>
        <family val="0"/>
      </rPr>
      <t>Veri formatındaki değişiklik nedeniyle Aile Planlama Tablosu Tablo 6.2'deki şekliyle devam ettirilmektedir.</t>
    </r>
  </si>
  <si>
    <t>YÖNTEM KULLANMA DURUMU</t>
  </si>
  <si>
    <t>HERHANGİ BİR YÖNTEM KULLANAN</t>
  </si>
  <si>
    <t xml:space="preserve">ETKİLİ YÖNTEM KULLANAN </t>
  </si>
  <si>
    <t>ETKİSİZ YÖNTEM</t>
  </si>
  <si>
    <t>14-49 Yaş Kadın Sayısı</t>
  </si>
  <si>
    <t>14-49 Yaş Evli Kadın Sayısı</t>
  </si>
  <si>
    <t>DİĞER</t>
  </si>
  <si>
    <t>Tablo 6.2</t>
  </si>
  <si>
    <r>
      <t>Kayıt Tarihi:</t>
    </r>
    <r>
      <rPr>
        <sz val="10"/>
        <rFont val="Arial Tur"/>
        <family val="0"/>
      </rPr>
      <t xml:space="preserve"> 28.12.2012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</si>
  <si>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</t>
    </r>
  </si>
  <si>
    <t>TABLO 9 :</t>
  </si>
  <si>
    <t>YILLAR İTİBARİYLE VAKAYA ULAŞIM SÜRESİ (2009-2011)</t>
  </si>
  <si>
    <t>TABLO 13  :</t>
  </si>
  <si>
    <t>TABLO 14  :</t>
  </si>
  <si>
    <t>TABLO 15  :</t>
  </si>
  <si>
    <t>TABLO 16  :</t>
  </si>
  <si>
    <t>SAYI</t>
  </si>
  <si>
    <t>%</t>
  </si>
  <si>
    <t>Medikal</t>
  </si>
  <si>
    <t>Trafik Kazası</t>
  </si>
  <si>
    <t>İş Kazası</t>
  </si>
  <si>
    <t>Yaralanma</t>
  </si>
  <si>
    <t>İntihar</t>
  </si>
  <si>
    <t>Protokol</t>
  </si>
  <si>
    <t>Diğer Kazalar</t>
  </si>
  <si>
    <t>Yangın</t>
  </si>
  <si>
    <t>Diğer</t>
  </si>
  <si>
    <t>TABLO 6.1  :</t>
  </si>
  <si>
    <t>TABLO 6.2  :</t>
  </si>
  <si>
    <t>Zehirlenmeler</t>
  </si>
  <si>
    <t>Travma</t>
  </si>
  <si>
    <t>Kardiyovasküler</t>
  </si>
  <si>
    <t>Solunum Sist. Hast.</t>
  </si>
  <si>
    <t>Nörolojik Hastalıklar</t>
  </si>
  <si>
    <t>G.İ.S. Hastalıklar</t>
  </si>
  <si>
    <t>Psikiyatri Hastalıklar</t>
  </si>
  <si>
    <t>Üriner Sist. Hast.</t>
  </si>
  <si>
    <t>Jinekolojik ve Obst. Hast.</t>
  </si>
  <si>
    <t>Metabolik ve End. Hast.</t>
  </si>
  <si>
    <t xml:space="preserve">İnfeksiyon Hast. </t>
  </si>
  <si>
    <t>Yenidoğan Hastalıkları</t>
  </si>
  <si>
    <t>Hastaneye Nakil</t>
  </si>
  <si>
    <t>Hastanelerarası Nakil</t>
  </si>
  <si>
    <t>Yerinde Müdahale</t>
  </si>
  <si>
    <t>Diğer Ulaşılanlar</t>
  </si>
  <si>
    <t>Olay Yerinde Bekleme</t>
  </si>
  <si>
    <t>Asılsız İhbar</t>
  </si>
  <si>
    <t>Başka Araçla Nakil</t>
  </si>
  <si>
    <t>Görev İptali</t>
  </si>
  <si>
    <t>Nakil Reddi</t>
  </si>
  <si>
    <t>Ex Morga Nakil</t>
  </si>
  <si>
    <t>Ex Yerinde Bırakılan</t>
  </si>
  <si>
    <t>Eve Nakil</t>
  </si>
  <si>
    <t xml:space="preserve">Diğer </t>
  </si>
  <si>
    <t>Sağlık Bakanlığı Hastaneleri</t>
  </si>
  <si>
    <t>Üniversite Hastaneleri</t>
  </si>
  <si>
    <t>Diğer Kamu Hastaneleri</t>
  </si>
  <si>
    <t>Özel Hastaneler</t>
  </si>
  <si>
    <t>00-10 Dakika</t>
  </si>
  <si>
    <t>10:01-20:00 Dakika</t>
  </si>
  <si>
    <t>20:01-30:00 dakika</t>
  </si>
  <si>
    <t>30:01-60:00 Dakika</t>
  </si>
  <si>
    <t>60:00 Dakika Üzeri</t>
  </si>
  <si>
    <t xml:space="preserve"> HASTANELER</t>
  </si>
  <si>
    <t>Fiili Yatak Sayısı</t>
  </si>
  <si>
    <t>Poliklinik (Ayakta Tedavi Gören) Hasta Sayısı</t>
  </si>
  <si>
    <t>Günübirlik 
Tedavi</t>
  </si>
  <si>
    <t>Taburcu Olan Hasta Sayısı</t>
  </si>
  <si>
    <t>Ölen Hasta Sayısı</t>
  </si>
  <si>
    <t>Hastanede Yatılan Gün Sayısı</t>
  </si>
  <si>
    <t>Yapılan Ameliyatlar</t>
  </si>
  <si>
    <t>Yapılan Doğumlar</t>
  </si>
  <si>
    <t>Hastanede Ortalama Kalınan Gün Sayısı</t>
  </si>
  <si>
    <t>Yatak İşgal Oranı %</t>
  </si>
  <si>
    <t>Onbin Kişiye Düşen Yatak Sayısı</t>
  </si>
  <si>
    <t>Hekim Başına Düşen Poliklinik Sayısı</t>
  </si>
  <si>
    <t>Uzman Hekim Başına Düşen Poliklinik Sayısı</t>
  </si>
  <si>
    <t>Nüfus 2010</t>
  </si>
  <si>
    <t>Toplam Hekim</t>
  </si>
  <si>
    <t>Uzman
 Hekim</t>
  </si>
  <si>
    <t xml:space="preserve">Diş Hekimi </t>
  </si>
  <si>
    <t>Asistan+
Pratisyen</t>
  </si>
  <si>
    <t>Eczacı</t>
  </si>
  <si>
    <t>Hemşire</t>
  </si>
  <si>
    <t>Sağlık Memuru</t>
  </si>
  <si>
    <t>Sağlık Teknisyeni</t>
  </si>
  <si>
    <t>Ebe</t>
  </si>
  <si>
    <t>Normal</t>
  </si>
  <si>
    <t>Müdahaleli</t>
  </si>
  <si>
    <t>Sezeryan</t>
  </si>
  <si>
    <t>DEVLET
 HASTANESİ</t>
  </si>
  <si>
    <t>KAYSERİ  EĞİTİM VE ARAŞTIRMA  HASTANESİ</t>
  </si>
  <si>
    <t>KAYSERİ KADIN DOĞUM VE ÇOCUK HASTALIKLARI HASTANESİ</t>
  </si>
  <si>
    <t>NUH NACİ YAZGAN GÖĞÜS HASTALIKLARI HASTANESİ</t>
  </si>
  <si>
    <t xml:space="preserve"> </t>
  </si>
  <si>
    <t>BÜNYAN DEVLET HASTANESİ</t>
  </si>
  <si>
    <t>DEVELİ DEVLET HASTANESİ</t>
  </si>
  <si>
    <t>PINARBAŞI ENTEGRE İLÇE HASTANESİ</t>
  </si>
  <si>
    <t>SARIZ ENTEGRE İLÇE HASTANESİ</t>
  </si>
  <si>
    <t>YAHYALI DEVLET HASTANESİ</t>
  </si>
  <si>
    <t>YEŞİLHİSAR DEVLET HASTANESİ</t>
  </si>
  <si>
    <t>FELAHİYE ENTEGRE İLÇE HASTANESİ</t>
  </si>
  <si>
    <t>TOMARZA DEVLET HASTANESİ</t>
  </si>
  <si>
    <t>İNCESU ENTEGRE İLÇE HASTANESİ</t>
  </si>
  <si>
    <t>ÖZVATAN ENTEGRE İLÇE HASTANESİ</t>
  </si>
  <si>
    <t>E. Ü. TIP FAKÜLTESİ HASTANESİ</t>
  </si>
  <si>
    <t>ASKER HASTANESİ</t>
  </si>
  <si>
    <t>ÖZEL HASTANE</t>
  </si>
  <si>
    <t>ÖZEL ÖMÜR HASTANESİ</t>
  </si>
  <si>
    <t>ÖZEL MELİKGAZİ HASTANESİ</t>
  </si>
  <si>
    <t>ÖZEL GÜNEŞ HASTANESİ</t>
  </si>
  <si>
    <t>ÖZEL SEVGİ HASTANESİ</t>
  </si>
  <si>
    <t>ÖZEL ERCİYES HASTANESİ</t>
  </si>
  <si>
    <t>ÖZEL HÜMA HASTANESİ</t>
  </si>
  <si>
    <t>ÖZEL TEKDEN HASTANESİ</t>
  </si>
  <si>
    <t>ÖZEL KIZILAY HASTANESİ</t>
  </si>
  <si>
    <t>ÖZEL İBNİ SİNA HASTANESİ</t>
  </si>
  <si>
    <t>ÖZEL ANA KALP HASTANESİ</t>
  </si>
  <si>
    <t>ÖZEL AVRUPA HASTANESİ</t>
  </si>
  <si>
    <t>ÖZEL ACIBADEM HASTANESİ</t>
  </si>
  <si>
    <t xml:space="preserve"> GENEL TOPLAM</t>
  </si>
  <si>
    <t>BAKANLIĞIMIZA BAĞLI OLANLAR</t>
  </si>
  <si>
    <t>Sağlık Müdürlüğü</t>
  </si>
  <si>
    <t>Eğitim ve Araştırma Hastanesi</t>
  </si>
  <si>
    <t>Devlet Hastanesi</t>
  </si>
  <si>
    <t>Branş Hastanesi</t>
  </si>
  <si>
    <t>İlçe Entegre Hastanesi</t>
  </si>
  <si>
    <t>Sağlık Bakanlığına Bağlı Toplam Hastane Sayısı</t>
  </si>
  <si>
    <t>İl Halk Sağlığı Laboratuvarı</t>
  </si>
  <si>
    <t>Kayseri Verem Savaş Dispanseri</t>
  </si>
  <si>
    <t xml:space="preserve">AÇS-AP Merkezi </t>
  </si>
  <si>
    <t>Toplum Sağlığı Merkezi</t>
  </si>
  <si>
    <t>Aile Sağlığı Merkezi</t>
  </si>
  <si>
    <t>Aile Hekimliği Birimi</t>
  </si>
  <si>
    <t>Köy Sağlık Evi</t>
  </si>
  <si>
    <t>BAKANLIĞIMIZA BAĞLI OLMAYANLAR</t>
  </si>
  <si>
    <t>Üniversite Hastanesi</t>
  </si>
  <si>
    <t>Özel Tıp Merkezleri</t>
  </si>
  <si>
    <t>Özel Poliklinikler</t>
  </si>
  <si>
    <t>Özel Dal Merkezi</t>
  </si>
  <si>
    <t>Ecza Deposu</t>
  </si>
  <si>
    <t>Eczane</t>
  </si>
  <si>
    <t>Hastane Adı
İl Geneli(Sağlık Bakanlığı)</t>
  </si>
  <si>
    <t>Yatak Kapasitesi</t>
  </si>
  <si>
    <t>Yatak İşgal Oranı</t>
  </si>
  <si>
    <t>Kayseri Eğitim ve Araştırma Hastanesi</t>
  </si>
  <si>
    <t>Kayseri Kadın Doğum ve Çocuk Hastalıkları Hastanesi</t>
  </si>
  <si>
    <t>N.N.Yazgan Gögüs Hastalıkları  Hastanesi</t>
  </si>
  <si>
    <t>Bünyan Devlet Hastanesi</t>
  </si>
  <si>
    <t>Develi Devlet Hastanesi</t>
  </si>
  <si>
    <t>Sarız Entegre İlçe Hastanesi</t>
  </si>
  <si>
    <t xml:space="preserve">Yahyalı Devlet Hastanesi </t>
  </si>
  <si>
    <t>Özvatan Entegre İlçe Hastanesi</t>
  </si>
  <si>
    <t>Özel Ömür Hast.</t>
  </si>
  <si>
    <t>Özel  Melikgazi  Hast.</t>
  </si>
  <si>
    <t>Özel Güneş Hastanesi</t>
  </si>
  <si>
    <t>Özel Sevgi Hastanesi</t>
  </si>
  <si>
    <t>Özel Erciyes Hastanesi</t>
  </si>
  <si>
    <t>Özel Tekden Hastanesi</t>
  </si>
  <si>
    <t>Özel Kızılay Hastanesi</t>
  </si>
  <si>
    <t>Özel İbni Sina Hastanesi</t>
  </si>
  <si>
    <t>Özel Ana Kalp  Hastanesi</t>
  </si>
  <si>
    <t>Özel Avrupa Hastanesi</t>
  </si>
  <si>
    <t>Özel Acı Badem Hastanesi</t>
  </si>
  <si>
    <t>ÖZEL SAĞLIK KURULUŞUNUN ADI</t>
  </si>
  <si>
    <t>POLİKLİNİK SAYISI</t>
  </si>
  <si>
    <t>Özel İbni Sina Tıp Merkezi (Düvenönü)</t>
  </si>
  <si>
    <t>Özel Dr. Seyfi Şahin KBB Dal Merkezi</t>
  </si>
  <si>
    <t>Özel Kayseri Maya  Göz Merkezi</t>
  </si>
  <si>
    <t>Özel Kayseri Polikliniği</t>
  </si>
  <si>
    <t>TABLO 17  :</t>
  </si>
  <si>
    <t>TABLO 18  :</t>
  </si>
  <si>
    <t>TABLO 19  :</t>
  </si>
  <si>
    <t>TABLO 20  :</t>
  </si>
  <si>
    <t>TABLO 21  :</t>
  </si>
  <si>
    <t>TABLO 23 :</t>
  </si>
  <si>
    <t>TABLO 24 :</t>
  </si>
  <si>
    <t>TABLO 25 :</t>
  </si>
  <si>
    <t>GRAFİK 7.1 :</t>
  </si>
  <si>
    <t>GRAFİK 7.2 :</t>
  </si>
  <si>
    <t>TABLO 26 :</t>
  </si>
  <si>
    <t>YILLAR İTİBARİYLE  AİLE PLANLAMASI ÇALIŞMALARI (2003-2008)</t>
  </si>
  <si>
    <r>
      <t>Güncelleme Tarihi:</t>
    </r>
    <r>
      <rPr>
        <sz val="10"/>
        <rFont val="Arial Tur"/>
        <family val="0"/>
      </rPr>
      <t xml:space="preserve"> 28.12.2012</t>
    </r>
  </si>
  <si>
    <r>
      <t xml:space="preserve">Kaynak: </t>
    </r>
    <r>
      <rPr>
        <sz val="10"/>
        <rFont val="Arial Tur"/>
        <family val="0"/>
      </rPr>
      <t>Kayseri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Valiliği</t>
    </r>
  </si>
  <si>
    <r>
      <t>Kayıt Tarihi:</t>
    </r>
    <r>
      <rPr>
        <sz val="10"/>
        <rFont val="Arial Tur"/>
        <family val="0"/>
      </rPr>
      <t xml:space="preserve"> 24.08.2011</t>
    </r>
  </si>
  <si>
    <r>
      <t>Kayıt Yeri:</t>
    </r>
    <r>
      <rPr>
        <sz val="10"/>
        <rFont val="Arial Tur"/>
        <family val="0"/>
      </rPr>
      <t xml:space="preserve"> Kayseri Sağlık Müdürlüğü 2009, 2010, 2011 İstatistik Yıllığı </t>
    </r>
  </si>
  <si>
    <t>YILLAR İTİBARİYLE VAKAYA ULAŞIM SÜRESİ(2009-2011)</t>
  </si>
  <si>
    <t>TABLO 12.1 :</t>
  </si>
  <si>
    <t>SAĞLIK BAKANLIĞINA BAĞLI OLAN VE OLMAYAN YATAKLI TEDAVİ KURUMLARININ ÇALIŞMALARI (2009)</t>
  </si>
  <si>
    <t>TABLO 12.2 :</t>
  </si>
  <si>
    <t>TABLO 12.3 :</t>
  </si>
  <si>
    <t>SAĞLIK BAKANLIĞINA BAĞLI OLAN VE OLMAYAN YATAKLI TEDAVİ KURUMLARININ ÇALIŞMALARI (2010)</t>
  </si>
  <si>
    <t>SAĞLIK BAKANLIĞINA BAĞLI OLAN VE OLMAYAN YATAKLI TEDAVİ KURUMLARININ ÇALIŞMALARI (2011)</t>
  </si>
  <si>
    <r>
      <t>Kayıt Tarihi:</t>
    </r>
    <r>
      <rPr>
        <sz val="10"/>
        <rFont val="Arial Tur"/>
        <family val="0"/>
      </rPr>
      <t xml:space="preserve"> 23.08.2011</t>
    </r>
  </si>
  <si>
    <r>
      <t xml:space="preserve">Kaynak: </t>
    </r>
    <r>
      <rPr>
        <sz val="10"/>
        <rFont val="Arial Tur"/>
        <family val="0"/>
      </rPr>
      <t xml:space="preserve">Kayseri </t>
    </r>
    <r>
      <rPr>
        <sz val="10"/>
        <rFont val="Arial Tur"/>
        <family val="0"/>
      </rPr>
      <t>Valiliği</t>
    </r>
  </si>
  <si>
    <r>
      <t>Kayıt Yeri:</t>
    </r>
    <r>
      <rPr>
        <sz val="10"/>
        <rFont val="Arial Tur"/>
        <family val="0"/>
      </rPr>
      <t xml:space="preserve"> Kayseri Sağlık Müdürlüğü 2010 İstatistik Yıllığı </t>
    </r>
  </si>
  <si>
    <r>
      <t>Kayıt Yeri:</t>
    </r>
    <r>
      <rPr>
        <sz val="10"/>
        <rFont val="Arial Tur"/>
        <family val="0"/>
      </rPr>
      <t xml:space="preserve"> Kayseri Sağlık Müdürlüğü 2011 İstatistik Yıllığı </t>
    </r>
  </si>
  <si>
    <r>
      <t>Kayıt Tarihi:</t>
    </r>
    <r>
      <rPr>
        <sz val="10"/>
        <rFont val="Arial Tur"/>
        <family val="0"/>
      </rPr>
      <t xml:space="preserve"> 28.12.2012</t>
    </r>
  </si>
  <si>
    <t>Tablo 12.3</t>
  </si>
  <si>
    <t>Tablo 12.2</t>
  </si>
  <si>
    <t>Tablo 12.1</t>
  </si>
  <si>
    <t>Tablo 23</t>
  </si>
  <si>
    <t>Tablo 24</t>
  </si>
  <si>
    <t>Tablo 25</t>
  </si>
  <si>
    <t>Tablo 26</t>
  </si>
  <si>
    <t>ÖZEL HAYAT HASTANESİ</t>
  </si>
  <si>
    <t>Nüfus 2009</t>
  </si>
  <si>
    <t>ÖZEL ERCİYES KARTAL HASTANESİ</t>
  </si>
  <si>
    <t>ÖZEL MODERN DÜNYA HASTANESİ</t>
  </si>
  <si>
    <t>ÖZEL KAYSERİ GÖZ HASTANESİ</t>
  </si>
  <si>
    <t>SARIOĞLAN ENTEGRE İLÇE HASTANESİ</t>
  </si>
  <si>
    <t>Sarıoğlan Entegre İlçe Hastanesi</t>
  </si>
  <si>
    <t>Özel Hayat Hastanesi</t>
  </si>
  <si>
    <t>Özel Erciyes Kartal Hastanesi</t>
  </si>
  <si>
    <t>Özel Modern Dünya Hastanesi</t>
  </si>
  <si>
    <t>Özel Kayseri Göz Hastanesi</t>
  </si>
  <si>
    <t>Özel Kayseri Göz Merkezi</t>
  </si>
  <si>
    <t>Özel Kalp Merkezi</t>
  </si>
  <si>
    <t>ÜNVANI</t>
  </si>
  <si>
    <t xml:space="preserve">STANDART KADRO </t>
  </si>
  <si>
    <t>MEVCUT</t>
  </si>
  <si>
    <t>DİŞ TABİBİ</t>
  </si>
  <si>
    <t>ECZACI</t>
  </si>
  <si>
    <t>LABORATUVAR TEKNİSYENİ</t>
  </si>
  <si>
    <t>RÖNTGEN TEKNİSYENİ</t>
  </si>
  <si>
    <t>ANESTEZİ TEKNİSYENİ</t>
  </si>
  <si>
    <t>ÇEVRE.SAĞ.TEKNİSYENİ</t>
  </si>
  <si>
    <t>ACİL TIP TEKNİSYENİ</t>
  </si>
  <si>
    <t>DİŞ TEKNİSYENİ</t>
  </si>
  <si>
    <t>ANESTEZİ TEKNİKERİ</t>
  </si>
  <si>
    <t>DİŞ PROTEZ</t>
  </si>
  <si>
    <t>DİYALİZ TEKNİKERİ</t>
  </si>
  <si>
    <t>ODYOMETRİ SAĞLIK TEKNİKERİ</t>
  </si>
  <si>
    <t>RADYOTERAPİ SAĞLIK TEKNİKERİ</t>
  </si>
  <si>
    <t xml:space="preserve">MEMUR </t>
  </si>
  <si>
    <t>DAKTİLOGRAF</t>
  </si>
  <si>
    <t>HİZMETLİ</t>
  </si>
  <si>
    <t>UZMAN TABİP *</t>
  </si>
  <si>
    <t>P.TABİP *</t>
  </si>
  <si>
    <t>EBE **</t>
  </si>
  <si>
    <t>HEMŞİRE **</t>
  </si>
  <si>
    <t>SAĞLIK MEMURU ***</t>
  </si>
  <si>
    <t>TIBBİ SEKRETER ****</t>
  </si>
  <si>
    <t>ŞOFÖR **</t>
  </si>
  <si>
    <t>DİĞER PERSONEL *****</t>
  </si>
  <si>
    <r>
      <t xml:space="preserve">(*): </t>
    </r>
    <r>
      <rPr>
        <sz val="10"/>
        <rFont val="Arial Tur"/>
        <family val="0"/>
      </rPr>
      <t>Dış Kurum Personeli Dahildir.</t>
    </r>
  </si>
  <si>
    <r>
      <t xml:space="preserve">(**): </t>
    </r>
    <r>
      <rPr>
        <sz val="10"/>
        <rFont val="Arial Tur"/>
        <family val="0"/>
      </rPr>
      <t>Vekil, 657 ve 4B Dahildir.</t>
    </r>
  </si>
  <si>
    <r>
      <t xml:space="preserve">(***): </t>
    </r>
    <r>
      <rPr>
        <sz val="10"/>
        <rFont val="Arial Tur"/>
        <family val="0"/>
      </rPr>
      <t>Toplum Sağlığı</t>
    </r>
  </si>
  <si>
    <r>
      <t xml:space="preserve">(****): </t>
    </r>
    <r>
      <rPr>
        <sz val="10"/>
        <rFont val="Arial Tur"/>
        <family val="0"/>
      </rPr>
      <t>Sağlık Teknikeri, Sağlık Teknisyeni, Sağlık Memuru</t>
    </r>
  </si>
  <si>
    <r>
      <t xml:space="preserve">(*****): </t>
    </r>
    <r>
      <rPr>
        <sz val="10"/>
        <rFont val="Arial Tur"/>
        <family val="0"/>
      </rPr>
      <t>Bu listede unvan ve branşı belirtilmeyen diğer personel</t>
    </r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</si>
  <si>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20.03.2013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</si>
  <si>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 ve 2012 Yılı İl Sağlık Müd. Brifingi</t>
    </r>
  </si>
  <si>
    <t>TULAREMİ</t>
  </si>
  <si>
    <t>YILLAR İTİBARİYLE BİLDİRİMİ ZORUNLU HASTALIKLARIN SAYILARI (2001-2012)</t>
  </si>
  <si>
    <r>
      <rPr>
        <b/>
        <sz val="10"/>
        <rFont val="Arial"/>
        <family val="2"/>
      </rPr>
      <t>NOT:</t>
    </r>
    <r>
      <rPr>
        <sz val="10"/>
        <rFont val="Arial"/>
        <family val="2"/>
      </rPr>
      <t xml:space="preserve"> Tablo 6.2, Tablo 6.1'in devamı niteliğindedir.</t>
    </r>
  </si>
  <si>
    <t>Tıbbi Tetkik İçin Nakil</t>
  </si>
  <si>
    <t>Tablo 12.4</t>
  </si>
  <si>
    <t>SAĞLIK BAKANLIĞINA BAĞLI OLAN VE OLMAYAN YATAKLI TEDAVİ KURUMLARININ ÇALIŞMALARI (2012)</t>
  </si>
  <si>
    <t>ÖZEL MAYA KAYSERİ GÖZ HASTANESİ*</t>
  </si>
  <si>
    <r>
      <t xml:space="preserve">(*): </t>
    </r>
    <r>
      <rPr>
        <sz val="10"/>
        <rFont val="Arial Tur"/>
        <family val="0"/>
      </rPr>
      <t>17.07.2012 tarihinde hastane olmuştur.</t>
    </r>
  </si>
  <si>
    <t>TABLO 12.4 :</t>
  </si>
  <si>
    <t>Yatan Has. Ameliyat Oranı %</t>
  </si>
  <si>
    <r>
      <t>Kayıt Yeri:</t>
    </r>
    <r>
      <rPr>
        <sz val="10"/>
        <rFont val="Arial Tur"/>
        <family val="0"/>
      </rPr>
      <t xml:space="preserve"> Kayseri Sağlık Müdürlüğü 2012 İstatistik Yıllığı </t>
    </r>
  </si>
  <si>
    <r>
      <t>Kayıt Tarihi:</t>
    </r>
    <r>
      <rPr>
        <sz val="10"/>
        <rFont val="Arial Tur"/>
        <family val="0"/>
      </rPr>
      <t xml:space="preserve"> 20.03.2013</t>
    </r>
  </si>
  <si>
    <t>Ağız Diş Sağlığı Merkezi (Sağlık Bak. Bağlı)</t>
  </si>
  <si>
    <t>İlçe Sağlık Müdürlüğü</t>
  </si>
  <si>
    <t>Askeri Hastane</t>
  </si>
  <si>
    <t>Özel Tıbbi Tahlil Lab.</t>
  </si>
  <si>
    <t>Rontgen Teşhis lab.+ FTR+Patoloji</t>
  </si>
  <si>
    <t>Özel Muayenehane</t>
  </si>
  <si>
    <t>Özel Akupunktur Muayenehanesi</t>
  </si>
  <si>
    <t>Optisyenlik Müessesesi</t>
  </si>
  <si>
    <t>Özel İşitme Cihazı Satış ve Uygulama Merkezi</t>
  </si>
  <si>
    <t>Ortez ve Protez Merkezi</t>
  </si>
  <si>
    <t>E.Ü.Tıp. Fak.Gevher Nesibe Hast.*</t>
  </si>
  <si>
    <t>Askeri HAST.*</t>
  </si>
  <si>
    <t>Özel Maya Kayseri Göz Hastanesi**</t>
  </si>
  <si>
    <r>
      <t xml:space="preserve">(**): </t>
    </r>
    <r>
      <rPr>
        <sz val="10"/>
        <rFont val="Arial Tur"/>
        <family val="0"/>
      </rPr>
      <t>17.07.2012 tarihinde hastane olmuştur.</t>
    </r>
  </si>
  <si>
    <r>
      <rPr>
        <b/>
        <sz val="10"/>
        <rFont val="Arial Tur"/>
        <family val="0"/>
      </rPr>
      <t>(*):</t>
    </r>
    <r>
      <rPr>
        <sz val="10"/>
        <rFont val="Arial Tur"/>
        <family val="0"/>
      </rPr>
      <t xml:space="preserve"> E.Ü.T.F.Hastanesi ve Asker Hastanesi Bakanlığımıza bağlı olmadığı için Özel Hastaneler kısmında gösterilmiştir.</t>
    </r>
  </si>
  <si>
    <r>
      <t xml:space="preserve">(*): </t>
    </r>
    <r>
      <rPr>
        <sz val="10"/>
        <rFont val="Arial Tur"/>
        <family val="0"/>
      </rPr>
      <t>17.07.2012 tarihinde hastane olunduğu için veriler bu tarihe kadar olan döneme aittir.</t>
    </r>
  </si>
  <si>
    <t>27.122*</t>
  </si>
  <si>
    <t>YILLAR İTİBARİYLE ÖLÜMLERİN YAŞ GRUBU VE CİNSİYETE GÖRE DAĞILIMI (2002-2009)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</si>
  <si>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09.06.2011</t>
    </r>
  </si>
  <si>
    <t>Tablo 22.1</t>
  </si>
  <si>
    <t>Tablo 22.2</t>
  </si>
  <si>
    <t>Bunyan</t>
  </si>
  <si>
    <t>Develı</t>
  </si>
  <si>
    <t>Felahıye</t>
  </si>
  <si>
    <t>Incesu</t>
  </si>
  <si>
    <t>Pınarbası</t>
  </si>
  <si>
    <t>Sarıoglan</t>
  </si>
  <si>
    <t>Sarız</t>
  </si>
  <si>
    <t>Tomarza</t>
  </si>
  <si>
    <t>Yahyalı</t>
  </si>
  <si>
    <t>Yesılhısar</t>
  </si>
  <si>
    <t>Akkısla</t>
  </si>
  <si>
    <t>Talas</t>
  </si>
  <si>
    <t>Kocasınan</t>
  </si>
  <si>
    <t>Melıkgazı</t>
  </si>
  <si>
    <t>Hacılar</t>
  </si>
  <si>
    <t>Ozvatan</t>
  </si>
  <si>
    <r>
      <t>İGÖO (%)</t>
    </r>
    <r>
      <rPr>
        <b/>
        <i/>
        <vertAlign val="superscript"/>
        <sz val="9"/>
        <rFont val="Arial Tur"/>
        <family val="0"/>
      </rPr>
      <t>(3)</t>
    </r>
  </si>
  <si>
    <r>
      <t>İGÖO(%)</t>
    </r>
    <r>
      <rPr>
        <b/>
        <vertAlign val="superscript"/>
        <sz val="9"/>
        <rFont val="Arial Tur"/>
        <family val="0"/>
      </rPr>
      <t>(3)</t>
    </r>
    <r>
      <rPr>
        <b/>
        <vertAlign val="superscript"/>
        <sz val="10"/>
        <rFont val="Arial Tur"/>
        <family val="0"/>
      </rPr>
      <t xml:space="preserve"> </t>
    </r>
    <r>
      <rPr>
        <b/>
        <sz val="10"/>
        <rFont val="Arial Tur"/>
        <family val="0"/>
      </rPr>
      <t>:</t>
    </r>
    <r>
      <rPr>
        <sz val="10"/>
        <rFont val="Arial Tur"/>
        <family val="0"/>
      </rPr>
      <t xml:space="preserve"> İlçelere göre ölüm oranı (erkek, kadın toplamına göre elde edilmiştir.)</t>
    </r>
  </si>
  <si>
    <r>
      <t>Kaynak:</t>
    </r>
    <r>
      <rPr>
        <sz val="10"/>
        <rFont val="Arial Tur"/>
        <family val="0"/>
      </rPr>
      <t xml:space="preserve"> Türkiye İstatistik Kurumu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</si>
  <si>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http://tuikapp.tuik.gov.tr/demografiapp/olum.zul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</si>
  <si>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20.03.2013</t>
    </r>
  </si>
  <si>
    <r>
      <t>Kayıt Tarihi:</t>
    </r>
    <r>
      <rPr>
        <sz val="10"/>
        <rFont val="Arial Tur"/>
        <family val="0"/>
      </rPr>
      <t xml:space="preserve"> 20.03.2013</t>
    </r>
  </si>
  <si>
    <t>YILLAR İTİBARİYLE SAĞLIK BAKANLIĞINA BAĞLI PERSONEL DURUMU (2009-2012)</t>
  </si>
  <si>
    <t>TABLO 22.1 :</t>
  </si>
  <si>
    <t>TABLO 22.2 :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</si>
  <si>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2009,2010,2011, 2012 ve 2013 Yılı İl Sağlık Müd. Brifingi</t>
    </r>
  </si>
  <si>
    <t>YILLAR İTİBARİYLE ZÜHREVİ HASTALIKLAR DİSPANSERİNDE YATAN HASTALARIN UYRUĞU/SAYILARI VE ARTIŞ-AZALIŞ ORANLARI (2001-2013)</t>
  </si>
  <si>
    <t xml:space="preserve">İZLENMEMİŞ </t>
  </si>
  <si>
    <t>YÖNTEM KULLANMAYAN</t>
  </si>
  <si>
    <t>YILLARA GÖRE GEZİCİ MOBİL SAĞLIK OCAĞI ÇALIŞMALARININ SAYILARI (2002-2013)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</si>
  <si>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2009,2010,2011, 2012 ve 2013 Yılı İl Sağlık Müd. Brifingleri</t>
    </r>
  </si>
  <si>
    <r>
      <t>Güncelleme Tarihi:</t>
    </r>
    <r>
      <rPr>
        <sz val="10"/>
        <rFont val="Arial Tur"/>
        <family val="0"/>
      </rPr>
      <t xml:space="preserve"> 27.04.2014</t>
    </r>
  </si>
  <si>
    <t>Tablo 12.5</t>
  </si>
  <si>
    <t>SAĞLIK BAKANLIĞINA BAĞLI OLAN VE OLMAYAN YATAKLI TEDAVİ KURUMLARININ ÇALIŞMALARI (2013)</t>
  </si>
  <si>
    <r>
      <t>Kayıt Tarihi:</t>
    </r>
    <r>
      <rPr>
        <sz val="10"/>
        <rFont val="Arial Tur"/>
        <family val="0"/>
      </rPr>
      <t xml:space="preserve"> 27.04.2014</t>
    </r>
  </si>
  <si>
    <r>
      <t>Kayıt Yeri:</t>
    </r>
    <r>
      <rPr>
        <sz val="10"/>
        <rFont val="Arial Tur"/>
        <family val="0"/>
      </rPr>
      <t xml:space="preserve"> Kayseri Sağlık Müdürlüğü 2013 İstatistik Yıllığı </t>
    </r>
  </si>
  <si>
    <t>Yatan Hasta Sayısı</t>
  </si>
  <si>
    <t>Toplam Doğum Sayısı</t>
  </si>
  <si>
    <t>ÖZEL MAYA KAYSERİ GÖZ HASTANESİ</t>
  </si>
  <si>
    <t>ÖZEL MEMORİAL HASTANESİ</t>
  </si>
  <si>
    <t>Primer 
Sezeyan*</t>
  </si>
  <si>
    <r>
      <t xml:space="preserve">(*): </t>
    </r>
    <r>
      <rPr>
        <sz val="10"/>
        <rFont val="Arial Tur"/>
        <family val="0"/>
      </rPr>
      <t>Bir kişide ilk kez uygulanan sezaryene primer sezaryen daha sonraki uygulamalara mükerrer sezaryen adı verilir. 
Sağlıklı Yaşam'da devamını okuyun http://www.saglikal.com/dogum-cesitleri.html#ixzz30GQPZlic</t>
    </r>
  </si>
  <si>
    <t>TABLO 12.5 :</t>
  </si>
  <si>
    <t>377+2*</t>
  </si>
  <si>
    <t>361+2*</t>
  </si>
  <si>
    <t>Akapunktur Ünitesi</t>
  </si>
  <si>
    <t>Özel Ağız ve Diş Polikliniği</t>
  </si>
  <si>
    <t>Özel Ağız ve Diş Merkezi</t>
  </si>
  <si>
    <t>Özel Diyaliz Merkezleri</t>
  </si>
  <si>
    <t>Özel Genetik Merkezi</t>
  </si>
  <si>
    <t>Özel Tüp Bebek Merkezi</t>
  </si>
  <si>
    <t>Özel Memorial Hastanesi</t>
  </si>
  <si>
    <t>Özel Şiva Polikliniği</t>
  </si>
  <si>
    <t>Özel Mavi Işık Polikliniği</t>
  </si>
  <si>
    <t>Özel Dermis Polikliniği</t>
  </si>
  <si>
    <t>Özel So-Ep Polikliniği</t>
  </si>
  <si>
    <t>Özel Dr. Nilay Öztürk Polikliniği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</si>
  <si>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 2009,2010,2011,2012 yılı İstatistik Yıllığı</t>
    </r>
  </si>
  <si>
    <t>Tablo 27.2</t>
  </si>
  <si>
    <t>YILLAR İTİBARİYLE SAĞLIK BAKANLIĞINA BAĞLI PERSONEL DURUMU (2013)</t>
  </si>
  <si>
    <t>UNVAN/BRANŞ</t>
  </si>
  <si>
    <t>İL SAĞLIK MÜDÜRLÜĞÜ</t>
  </si>
  <si>
    <t>HALK SAĞLIĞI</t>
  </si>
  <si>
    <t>KAMU HASTANELERİ</t>
  </si>
  <si>
    <t>AİLE HEKİMLİĞİ</t>
  </si>
  <si>
    <t>İL MEVCUDU</t>
  </si>
  <si>
    <t>İL PDC TOPLAMI*</t>
  </si>
  <si>
    <t>İL İHTİYAÇ TOPLAMI</t>
  </si>
  <si>
    <t>Eğitim Görevlisi</t>
  </si>
  <si>
    <t>Başasistan</t>
  </si>
  <si>
    <t>Uzman Tabip</t>
  </si>
  <si>
    <t>Tabip</t>
  </si>
  <si>
    <t>Asistan</t>
  </si>
  <si>
    <t>Diş Tabibi</t>
  </si>
  <si>
    <t>Sağlık Memuru (Toplum Sağlığı)</t>
  </si>
  <si>
    <t>Laboratuvar Teknikeri/Teknisyeni</t>
  </si>
  <si>
    <t>Röntgen Teknikeri/Teknisyeni</t>
  </si>
  <si>
    <t>Anestezi Teknikeri/Teknisyeni</t>
  </si>
  <si>
    <t>Çevre Sağlığı Teknikeri/Teknisyeni</t>
  </si>
  <si>
    <t>Acil Tıp Teknikeri</t>
  </si>
  <si>
    <t>Acil Tıp Teknisyeni</t>
  </si>
  <si>
    <t>Diş Teknikeri/Teknisyeni</t>
  </si>
  <si>
    <t>Tıbbi Sekreter</t>
  </si>
  <si>
    <t>Diyaliz Teknikeri Teknisyeni</t>
  </si>
  <si>
    <t>Odyometri Teknikeri/Teknisyeni</t>
  </si>
  <si>
    <t>Radyoterapi Teknikeri/Teknisyeni</t>
  </si>
  <si>
    <t>Psikolog</t>
  </si>
  <si>
    <t>Sosyal Çalışmacı</t>
  </si>
  <si>
    <t>Diyetisyen</t>
  </si>
  <si>
    <t>Teknik Hizmetler Sınıfı</t>
  </si>
  <si>
    <t>Memur/VHKİ</t>
  </si>
  <si>
    <t>Şoför</t>
  </si>
  <si>
    <t>Hizmetli</t>
  </si>
  <si>
    <t>GENEL TOPLAM</t>
  </si>
  <si>
    <t>Tablo 27.1</t>
  </si>
  <si>
    <r>
      <t>Kayıt Tarihi:</t>
    </r>
    <r>
      <rPr>
        <sz val="10"/>
        <rFont val="Arial Tur"/>
        <family val="0"/>
      </rPr>
      <t xml:space="preserve"> 28.04.2014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</si>
  <si>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2013 yılı İstatistik Yıllığı</t>
    </r>
  </si>
  <si>
    <t>TABLO 27.1 :</t>
  </si>
  <si>
    <t>TABLO 27.2 :</t>
  </si>
  <si>
    <t>YILLAR İTİBARİYLE  BİLDİRİMİ ZORUNLU HASTALIKLARIN SAYILARI (2001-2013)</t>
  </si>
  <si>
    <r>
      <t xml:space="preserve">Not: </t>
    </r>
    <r>
      <rPr>
        <sz val="10"/>
        <rFont val="Arial Tur"/>
        <family val="0"/>
      </rPr>
      <t>2013 yılına ait veriler Tablo 27.2'de ayrıntılı olarak verilmiştir.</t>
    </r>
  </si>
  <si>
    <r>
      <t>Not:</t>
    </r>
    <r>
      <rPr>
        <sz val="10"/>
        <rFont val="Arial Tur"/>
        <family val="0"/>
      </rPr>
      <t xml:space="preserve"> Bu tablonun farklı versiyonu Tablo 11.2'de verilmiştir.</t>
    </r>
  </si>
  <si>
    <r>
      <t>Kayıt Tarihi:</t>
    </r>
    <r>
      <rPr>
        <sz val="10"/>
        <rFont val="Arial Tur"/>
        <family val="0"/>
      </rPr>
      <t xml:space="preserve"> 28.04.2014</t>
    </r>
  </si>
  <si>
    <t>VAKA SAYILARI</t>
  </si>
  <si>
    <t>İlk 30 dakikada kırsal vakaya ulaşım oranı (%)</t>
  </si>
  <si>
    <t>İlk 10 dakikada kentsel vakaya ulaşım oranı (%)</t>
  </si>
  <si>
    <t>90.9</t>
  </si>
  <si>
    <t>91.0</t>
  </si>
  <si>
    <t>89.9</t>
  </si>
  <si>
    <t>88.0</t>
  </si>
  <si>
    <t>85.2</t>
  </si>
  <si>
    <t>79.0</t>
  </si>
  <si>
    <t>86.6</t>
  </si>
  <si>
    <t>85.0</t>
  </si>
  <si>
    <t>89.5</t>
  </si>
  <si>
    <t>94.4</t>
  </si>
  <si>
    <t>91.89</t>
  </si>
  <si>
    <t>96.92</t>
  </si>
  <si>
    <t>ULAŞIM SÜRESİ (%)</t>
  </si>
  <si>
    <t>Tablo 11.2</t>
  </si>
  <si>
    <t>TABLO 11.1  :</t>
  </si>
  <si>
    <t>TABLO 11.2  :</t>
  </si>
  <si>
    <t>TABLO 28 :</t>
  </si>
  <si>
    <t>Tablo 28</t>
  </si>
  <si>
    <t>EĞİTİM KONUSU</t>
  </si>
  <si>
    <t>EĞİTİM SÜRESİ</t>
  </si>
  <si>
    <t>Güvenli Annelik</t>
  </si>
  <si>
    <t>Üreme Sağlığına Giriş</t>
  </si>
  <si>
    <t>Cinsel Yolla Bulaşan Hastalıklar</t>
  </si>
  <si>
    <t>Gençlere Yönelik Üreme Sağ. Hizm.</t>
  </si>
  <si>
    <t>Aile Planlaması Eğitimi</t>
  </si>
  <si>
    <t>Gelişimsel Kalça Displazisi</t>
  </si>
  <si>
    <t>Acil Obstetrik Bakım Eğitimi</t>
  </si>
  <si>
    <t>NRP Eğitimi</t>
  </si>
  <si>
    <t>RİA Kursu</t>
  </si>
  <si>
    <t>5 Gün</t>
  </si>
  <si>
    <t>2 Gün</t>
  </si>
  <si>
    <t>3 Gün</t>
  </si>
  <si>
    <t>1 Gün</t>
  </si>
  <si>
    <t>DR:3 Hft. Ebe:4 Hft.</t>
  </si>
  <si>
    <t>İLÇELER</t>
  </si>
  <si>
    <t>YILLAR İTİBARİYLE ÖLÜMLERİN CİNSİYET VE İLÇELERE GÖRE DAĞILIMI (2009-2012)</t>
  </si>
  <si>
    <t>TABLO VE GRAFİK LİSTESİ ( 36 TABLO, 14 GRAFİK )</t>
  </si>
  <si>
    <t>88.85</t>
  </si>
  <si>
    <t>93.0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</si>
  <si>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09.06.2015</t>
    </r>
  </si>
  <si>
    <t>GRAFİK 4 :</t>
  </si>
  <si>
    <t>GRAFİK 20.1 :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</si>
  <si>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09.06.2015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</si>
  <si>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2009,2010,2011, 2012, 2013, 2014 Yılı İl Sağlık Müd. Brifingleri</t>
    </r>
  </si>
  <si>
    <t>YILLAR İTİBARİYLE GEZİCİ MOBİL SAĞLIK OCAĞI ÇALIŞMALARININ SAYILARI (2002-2014)</t>
  </si>
  <si>
    <t>YILLAR İTİBARİYLE ZÜHREVİ HASTALIKLAR DİSPANSERİNDE YATAN HASTALARIN UYRUĞU/SAYILARI VE ARTIŞ-AZALIŞ ORANLARI (2001-2014)</t>
  </si>
  <si>
    <t>Sağlık Tedbirleri</t>
  </si>
  <si>
    <t>SAĞLIK BAKANLIĞINA BAĞLI OLAN VE OLMAYAN YATAKLI TEDAVİ KURUMLARININ ÇALIŞMALARI (2014)</t>
  </si>
  <si>
    <t>PINARBAŞI DEVLET HASTANESİ</t>
  </si>
  <si>
    <t>İNCESU DEVLET HASTANESİ</t>
  </si>
  <si>
    <t>ÖZEL HÜMA KADIN HASTALIKLARI VE DOĞUM HASTANESİ</t>
  </si>
  <si>
    <t>ÖZEL AYDENİZ HASTANESİ</t>
  </si>
  <si>
    <t>ÖZEL MAGNET HASTANESİ</t>
  </si>
  <si>
    <t>ÖZEL DÜNYAM HASTANESİ</t>
  </si>
  <si>
    <t>ÖZEL UZMAN DENT DİŞ HASTANESİ</t>
  </si>
  <si>
    <t>TABLO 12.6 :</t>
  </si>
  <si>
    <t>376+1*</t>
  </si>
  <si>
    <r>
      <t xml:space="preserve">(*): </t>
    </r>
    <r>
      <rPr>
        <sz val="10"/>
        <rFont val="Arial Tur"/>
        <family val="0"/>
      </rPr>
      <t>İl Emniyet Müdürlüğü ve Kayseri Büyükşehir Belediyesi bünyesinde yetkilendirilmiş aile hekimi.</t>
    </r>
  </si>
  <si>
    <r>
      <t xml:space="preserve">Güncelleme Tarihi: </t>
    </r>
    <r>
      <rPr>
        <sz val="10"/>
        <rFont val="Arial Tur"/>
        <family val="0"/>
      </rPr>
      <t>11.06.2015</t>
    </r>
  </si>
  <si>
    <t>Özel Diş Muayehane</t>
  </si>
  <si>
    <t>Pınarbaşı Devlet Hastanesi</t>
  </si>
  <si>
    <t xml:space="preserve">Tomarza Devlet Hastanesi </t>
  </si>
  <si>
    <t>Yeşilhisar Devlet Hastanesi</t>
  </si>
  <si>
    <t>İncesu Devlet Hastanesi</t>
  </si>
  <si>
    <t>Felahiye Entegre Devlet Hastanesi</t>
  </si>
  <si>
    <t>Özel Aydeniz Hastanesi</t>
  </si>
  <si>
    <t>Özel Magnet Hastanesi</t>
  </si>
  <si>
    <t>Özel Dünyam Hastanesi</t>
  </si>
  <si>
    <t>Özel Uzman Dent Diş Hastanesi</t>
  </si>
  <si>
    <t>Özel Hüma Kadınhastalıkları ve Doğum Hastanesi</t>
  </si>
  <si>
    <r>
      <t xml:space="preserve">Not: </t>
    </r>
    <r>
      <rPr>
        <sz val="10"/>
        <rFont val="Arial Tur"/>
        <family val="0"/>
      </rPr>
      <t>2013, 2014 yılına ait veriler TÜİK'te yayınlanmamıştır.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</si>
  <si>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11.06.2015</t>
    </r>
  </si>
  <si>
    <t>Bebek Ölüm Hızı (28hf+)</t>
  </si>
  <si>
    <t>YILLAR İTİBARİYLE VİTAL İSTATİSTİKLER (2006-2014)</t>
  </si>
  <si>
    <t>YILLAR İTİBARİYLE DÜŞÜK DOĞUM AĞIRLIKLI VE PREMATÜRE BEBEKLERİN SAYILARI VE ORANLARI (2009-2014)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</si>
  <si>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2011,2012, 2013 ve 2014 yılı İstatistik Yıllığı</t>
    </r>
  </si>
  <si>
    <t>YILLAR İTİBARİYLE KAYSERİ İL GENELİ PERSONEL DURUMU (2014)</t>
  </si>
  <si>
    <r>
      <t>Kayıt Tarihi:</t>
    </r>
    <r>
      <rPr>
        <sz val="10"/>
        <rFont val="Arial Tur"/>
        <family val="0"/>
      </rPr>
      <t xml:space="preserve"> 12.06.2015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</si>
  <si>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2014 yılı İstatistik Yıllığı</t>
    </r>
  </si>
  <si>
    <t>SAĞLIK BAKANLIĞI</t>
  </si>
  <si>
    <t>E.Ü. TIP FAKÜLTESİ</t>
  </si>
  <si>
    <t>E.Ü. DİŞ HEKİMLİĞİ FAKÜLTESİ</t>
  </si>
  <si>
    <t>BAĞIMSIZ</t>
  </si>
  <si>
    <t>ÖZEL HASTANELER</t>
  </si>
  <si>
    <t>DİYALİZ</t>
  </si>
  <si>
    <t>İL GENEL TOPLAMI</t>
  </si>
  <si>
    <t>Uzman Hekim</t>
  </si>
  <si>
    <t>Pratisyen Hekim</t>
  </si>
  <si>
    <t>Asistan Doktor</t>
  </si>
  <si>
    <t>Uzman Diş Hekimi</t>
  </si>
  <si>
    <t>Diş Hekimi</t>
  </si>
  <si>
    <t>Asistan Diş Hekimi</t>
  </si>
  <si>
    <t>Diğer Sağlık Personeli</t>
  </si>
  <si>
    <t>Diğer Personel</t>
  </si>
  <si>
    <t>Hizmet Alımı İle Çalışan</t>
  </si>
  <si>
    <t>Tablo 27.3</t>
  </si>
  <si>
    <t>DOĞUMLARIN YILLARA VE YAPTIRANLARA GÖRE DAĞILIMI (2001-2014)</t>
  </si>
  <si>
    <t>SAĞLIK OCAKLARINDA  GÖRÜLEN İLK 10 HASTALIĞIN ICD 10'A GÖRE CİNSİYET DAĞILIMI (2009 YILI)</t>
  </si>
  <si>
    <t>Tablo 4.2</t>
  </si>
  <si>
    <r>
      <t>Kayıt Yeri:</t>
    </r>
    <r>
      <rPr>
        <sz val="10"/>
        <rFont val="Arial Tur"/>
        <family val="0"/>
      </rPr>
      <t xml:space="preserve"> Kayseri Sağlık Müdürlüğü 2014 İstatistik Yıllığı </t>
    </r>
  </si>
  <si>
    <t>SAĞLIK BAKANLIĞINA BAĞLI OLAN VE OLMAYAN YATAKLI TEDAVİ KURUMLARININ ÇALIŞMALARI (2015)</t>
  </si>
  <si>
    <t>ÖZEL MEDİCAL PALACE HASTANESİ</t>
  </si>
  <si>
    <t>ÖZEL TÜRKİYE TEKSTİL SANAYİ İŞVERENLERİ SENDİKASI KIZILAY HASTANESİ</t>
  </si>
  <si>
    <t>SAĞLIK BAKANLIĞINA BAĞLI OLAN VE OLMAYAN YATAKLI TEDAVİ KURUMLARININ ÇALIŞMALARI (2016)</t>
  </si>
  <si>
    <t>SAĞLIK BAKANLIĞINA BAĞLI OLAN VE OLMAYAN YATAKLI TEDAVİ KURUMLARININ ÇALIŞMALARI (2017)</t>
  </si>
  <si>
    <t>ÖZEL MAGNET HASTANESİ*</t>
  </si>
  <si>
    <t>ÖZEL AYDENİZ HASTANESİ**</t>
  </si>
  <si>
    <t>* 2015 yılında Özel Avrupa Hastanesi isim değiştirerek Özel Magnet Hastanesi , Özel Sevgi Hastanesi isim değiştirerek Özel Medical Palace Hastanesi olmuştur.</t>
  </si>
  <si>
    <t>** 2015 yılında Özel Güneş Hastanesi isim değiştirerek Özel Aydeniz Hastanesi olmuştur.</t>
  </si>
  <si>
    <r>
      <t>Kayıt Tarihi:</t>
    </r>
    <r>
      <rPr>
        <sz val="10"/>
        <rFont val="Arial Tur"/>
        <family val="0"/>
      </rPr>
      <t xml:space="preserve"> 03.01.2019</t>
    </r>
  </si>
  <si>
    <r>
      <t>Kayıt Yeri:</t>
    </r>
    <r>
      <rPr>
        <sz val="10"/>
        <rFont val="Arial Tur"/>
        <family val="0"/>
      </rPr>
      <t xml:space="preserve"> Kayseri Sağlık Müdürlüğü 2015 İstatistik Yıllığı </t>
    </r>
  </si>
  <si>
    <t>NİMET BAYRAKTAR ADSH *</t>
  </si>
  <si>
    <r>
      <t>Kayıt Yeri:</t>
    </r>
    <r>
      <rPr>
        <sz val="10"/>
        <rFont val="Arial Tur"/>
        <family val="0"/>
      </rPr>
      <t xml:space="preserve"> Kayseri Sağlık Müdürlüğü 2016 İstatistik Yıllığı </t>
    </r>
  </si>
  <si>
    <t>Tablo 12.9</t>
  </si>
  <si>
    <t>Tablo 12.6</t>
  </si>
  <si>
    <t>Tablo 12.7</t>
  </si>
  <si>
    <t>Tablo 12.8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</si>
  <si>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03.01.2019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</si>
  <si>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 2010, 2011, 2012, 2013, 2014, 2015, 2016 ve 2017 Yılı İl Sağlık Müd. Brifingleri</t>
    </r>
  </si>
  <si>
    <t>YILLARA İTİBARİYLE GEBE-BEBEK-ÇOCUK-LOĞUSA VE 15-49 YAŞ KADIN İZLEMLERİ (2001-2017)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</si>
  <si>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03.01.2017</t>
    </r>
  </si>
  <si>
    <t>YILLAR İTİBARİYLE DOĞUMLARIN YAPTIRANLARA GÖRE DAĞILIMI (2001-2017)</t>
  </si>
  <si>
    <t>YILLAR İTİBARİYLE GEBE-BEBEK-ÇOCUK-LOHUSA-VE 15-49 YAŞ KADIN İZLEMLERİ (2001-2017)</t>
  </si>
  <si>
    <t>YILLAR İTİBARİYLE DOĞUMLARIN YILLARA VE YAPTIRANLARA GÖRE DAĞILIMI (2001-2017)</t>
  </si>
  <si>
    <t>TABLO 12.7 :</t>
  </si>
  <si>
    <t>TABLO 12.8 :</t>
  </si>
  <si>
    <t>TABLO 12.9 :</t>
  </si>
  <si>
    <r>
      <t>Not:</t>
    </r>
    <r>
      <rPr>
        <sz val="10"/>
        <rFont val="Arial Tur"/>
        <family val="0"/>
      </rPr>
      <t xml:space="preserve"> 2014, 2015, 2016, 2017 yılına ait veriler bulunamamaktadır.</t>
    </r>
  </si>
  <si>
    <t>YILLAR İTİBARİYLE BİLDİRİMİ ZORUNLU HASTALIKLARIN SAYILARI (2014-2017)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</si>
  <si>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2014, 2015, 2016, 2017 Yılı İl Sağlık Müd. Brifingi</t>
    </r>
  </si>
  <si>
    <t>TABLO 4.1  :</t>
  </si>
  <si>
    <t>TABLO 4.2  :</t>
  </si>
  <si>
    <t>YILLAR İTİBARİYLE  BİLDİRİMİ ZORUNLU HASTALIKLARIN SAYILARI (2014-2017)</t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</si>
  <si>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2012, 2013, 2014, 2015, 2016 ve 2017 yılına ait veriler kurum brifinglerinde bulunmamaktadır.</t>
    </r>
  </si>
  <si>
    <t>YILLAR İTİBARİYLE AİLE PLANLAMASI ÇALIŞMALARI (2009-2017)</t>
  </si>
  <si>
    <r>
      <t xml:space="preserve">Güncelleme Tarihi: </t>
    </r>
    <r>
      <rPr>
        <sz val="10"/>
        <rFont val="Arial Tur"/>
        <family val="0"/>
      </rPr>
      <t>03.01.2019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</si>
  <si>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03.01.2019</t>
    </r>
  </si>
  <si>
    <r>
      <t>Güncelleme Tarihi:</t>
    </r>
    <r>
      <rPr>
        <sz val="10"/>
        <rFont val="Arial Tur"/>
        <family val="0"/>
      </rPr>
      <t xml:space="preserve"> 03.01.2017</t>
    </r>
  </si>
  <si>
    <r>
      <t>Güncelleme Tarihi:</t>
    </r>
    <r>
      <rPr>
        <sz val="10"/>
        <rFont val="Arial Tur"/>
        <family val="0"/>
      </rPr>
      <t xml:space="preserve"> 03.01.2019</t>
    </r>
  </si>
  <si>
    <t>YILLAR İTİBARİYLE AMBULANS ÇIKIŞLARININ ÇAĞRI NEDENLERİNE GÖRE DAĞILIMI(2009-2017)</t>
  </si>
  <si>
    <t>YILLAR İTİBARİYLE AMBULANS ÇIKIŞLARININ ÇAĞRI NEDENLERİNE GÖRE DAĞILIMI (2009-2017)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</si>
  <si>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2009,2010,2011, 2012, 2013, 2014, 2015, 2016 ve 2017 Yılı İl Sağlık Müd. Brifingleri</t>
    </r>
  </si>
  <si>
    <t>YILLAR İTİBARİYLE GÖRÜLEN VAKALARIN ÖN TANILARINA GÖRE DAĞILIMI(2009-2017)</t>
  </si>
  <si>
    <t>YILLAR İTİBARİYLE GÖRÜLEN VAKALARIN ÖN TANILARINA GÖRE DAĞILIMI (2009-2017)</t>
  </si>
  <si>
    <t>YILLAR İTİBARİYLE AMBULANS ÇIKIŞLARININ SONUÇLARINA GÖRE DAĞILIMI(2009-2017)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</si>
  <si>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 2010, 2011, 2012, 2013, 2014, 2015, 2016 ve 2017 Yılı İl Sağlık Müd. Brifingleri</t>
    </r>
  </si>
  <si>
    <t>YILLAR İTİBARİYLE AMBULANS ÇIKIŞLARININ SONUÇLARINA GÖRE DAĞILIMI (2009-2017)</t>
  </si>
  <si>
    <t>YILLAR İTİBARİYLE VAKALARIN NAKLEDİLDİKLERİ HASTANELERE GÖRE DAĞILIMI(2009-2017)</t>
  </si>
  <si>
    <r>
      <t>Güncelleme Tarihi:</t>
    </r>
    <r>
      <rPr>
        <sz val="10"/>
        <rFont val="Arial Tur"/>
        <family val="0"/>
      </rPr>
      <t xml:space="preserve"> 03.01.2019</t>
    </r>
  </si>
  <si>
    <r>
      <t>Kayıt Yeri:</t>
    </r>
    <r>
      <rPr>
        <sz val="10"/>
        <rFont val="Arial Tur"/>
        <family val="0"/>
      </rPr>
      <t xml:space="preserve"> Kayseri Sağlık Müdürlüğü 2013, 2014, 2015, 2016 ve 2017 yılı İstatistik Yıllığı </t>
    </r>
  </si>
  <si>
    <t>YILLAR İTİBARİYLE 112 ACİL SAĞLIK HİZMETLERİ AMBULANS VAKA SAYILARI VE VAKAYA ULAŞIM SÜRELERİ (2008-2017)</t>
  </si>
  <si>
    <t>YILLAR İTİBARİYLE 112 ACİL SAĞLIK HİZMETLERİ AMBULANS VAKA SAYILARI VE VAKAYA ULAŞIM SÜRELERİ (2008-2014)</t>
  </si>
  <si>
    <t>E1 Entegre ilçe Hastanesi</t>
  </si>
  <si>
    <t>Nimet Bayraktar Ağız ve Diş Sağlığı Hastanesi</t>
  </si>
  <si>
    <t>Sağlıklı Yaşam merkezi</t>
  </si>
  <si>
    <t>KETEM</t>
  </si>
  <si>
    <t>Göçmen Sağlığı Birimi</t>
  </si>
  <si>
    <t>Seyahat Sağlığı Birimi</t>
  </si>
  <si>
    <t>386+1*</t>
  </si>
  <si>
    <t>YILLAR İTİBARİYLE MEVCUT SAĞLIK KURUM VE KURULUŞLARI(2009-2017)</t>
  </si>
  <si>
    <t>Özel Psikoteknik Değerlendirme Merkezi</t>
  </si>
  <si>
    <t>Özel Müşterek Diş Muayenehane</t>
  </si>
  <si>
    <r>
      <t xml:space="preserve">Güncelleme Tarihi: </t>
    </r>
    <r>
      <rPr>
        <sz val="10"/>
        <rFont val="Arial Tur"/>
        <family val="0"/>
      </rPr>
      <t>04.01.2019</t>
    </r>
  </si>
  <si>
    <r>
      <t>Kayıt Yeri:</t>
    </r>
    <r>
      <rPr>
        <sz val="10"/>
        <rFont val="Arial Tur"/>
        <family val="0"/>
      </rPr>
      <t xml:space="preserve"> Kayseri Sağlık Müdürlüğü 2009, 2010, 2011,2012, 2013, 2014, 2015, 2016 ve 2017 yılı İstatistik Yıllığı </t>
    </r>
  </si>
  <si>
    <t>113 (49 tanesi aktif)</t>
  </si>
  <si>
    <t>113 (47 tanesi aktif)</t>
  </si>
  <si>
    <t>YILLAR İTİBARİYLE MEVCUT SAĞLIK KURUM VE KURULUŞLARI (2009-2017)</t>
  </si>
  <si>
    <t>YILLAR İTİBARİYLE SAĞLIK BAKANLIĞINA BAĞLI HASTANELER(2009-2017)</t>
  </si>
  <si>
    <r>
      <t>Güncelleme Tarihi:</t>
    </r>
    <r>
      <rPr>
        <sz val="10"/>
        <rFont val="Arial Tur"/>
        <family val="0"/>
      </rPr>
      <t xml:space="preserve"> 04.01.2019</t>
    </r>
  </si>
  <si>
    <t>Nimet Bayraktar ADSH *</t>
  </si>
  <si>
    <t>YILLAR İTİBARİYLE SAĞLIK BAKANLIĞINA BAĞLI HASTANELER (2009-2017)</t>
  </si>
  <si>
    <t>YILLAR İTİBARİYLE ÖZEL HASTANELER (2009-2017)</t>
  </si>
  <si>
    <r>
      <t>Kayıt Yeri:</t>
    </r>
    <r>
      <rPr>
        <sz val="10"/>
        <rFont val="Arial Tur"/>
        <family val="0"/>
      </rPr>
      <t xml:space="preserve"> Kayseri Sağlık Müdürlüğü 2009, 2010, 2011, 2012, 2013, 2014, 2015, 2016 ve 2017 yılı İstatistik Yıllığı </t>
    </r>
  </si>
  <si>
    <t>YILLAR İTİBARİYLE ÖZEL HASTANELER(2009-2017)</t>
  </si>
  <si>
    <t>Özel Medical Palace Hastanesi</t>
  </si>
  <si>
    <t>Özel Türkiye Tekstil San. İşverenleri Sendikası Kızılay Hast.</t>
  </si>
  <si>
    <t xml:space="preserve">YILLAR İTİBARİYLE ÖZEL SAĞLIK KURULUŞLARI(2009-2017) </t>
  </si>
  <si>
    <t>Özel Kayseri Lazergöz ve KBB Hastalıkları ve Cerrahi Tıp Merkezi</t>
  </si>
  <si>
    <t>(***)3500 (*Özel Hacettepe Romatizmal Hastalıklar Ve Ftr Tıp Merkezi 23.07.2016 Tarihinde Kanun Hükmünde Kararnameye İstinaden Kapatıldı.)</t>
  </si>
  <si>
    <r>
      <t>Özel Hacettepe Rom.Hast.ve FTR.Dal. Mrk.</t>
    </r>
    <r>
      <rPr>
        <b/>
        <sz val="10"/>
        <rFont val="Arial"/>
        <family val="2"/>
      </rPr>
      <t>***</t>
    </r>
  </si>
  <si>
    <t>YILLAR İTİBARİYLE ÖZEL SAĞLIK KURULUŞLARI (2009-2017)</t>
  </si>
  <si>
    <t>YILLAR İTİBARİYLE VİTAL İSTATİSTİKLER (2006-2017)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</si>
  <si>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2011, 2012, 2013, 2014, 2015, 2016 ve 2017 yılı İstatistik Yıllığı</t>
    </r>
  </si>
  <si>
    <t>YILLAR İTİBARİYLE SAĞLIK BAKANLIĞINA BAĞLI PERSONEL DURUMU (2014)</t>
  </si>
  <si>
    <t>TABLO 27.3 :</t>
  </si>
  <si>
    <t>YILLAR İTİBARİYLE SAĞLIK BAKANLIĞINA BAĞLI PERSONEL DURUMU (2015-2017)</t>
  </si>
  <si>
    <r>
      <t>Kayıt Tarihi:</t>
    </r>
    <r>
      <rPr>
        <sz val="10"/>
        <rFont val="Arial Tur"/>
        <family val="0"/>
      </rPr>
      <t xml:space="preserve"> 04.01.2019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</si>
  <si>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2015, 2016, 2017 yılı İstatistik Yıllığı</t>
    </r>
  </si>
  <si>
    <t>TABLO 27.4 :</t>
  </si>
  <si>
    <t>YILLAR İTİBARİYLE YAPILAN HİZMET İÇİ EĞİTİMLER (2010-2017)</t>
  </si>
  <si>
    <r>
      <t>Güncelleme Tarihi:</t>
    </r>
    <r>
      <rPr>
        <sz val="10"/>
        <rFont val="Arial Tur"/>
        <family val="0"/>
      </rPr>
      <t xml:space="preserve"> 04.01.2019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</si>
  <si>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2013, 2014, 2015, 2016, 2017 yılı İstatistik Yıllığı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</si>
  <si>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2005-2013 Yılı İl Sağlık Müd. Brifingi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</si>
  <si>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>06.03.2007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</si>
  <si>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>Kayseri Sağlık Müdürlüğü İstatistik Yıllığı 2005</t>
    </r>
  </si>
  <si>
    <t>Kayıt tarihi: 07.11.2007</t>
  </si>
  <si>
    <r>
      <t xml:space="preserve">Kayıt tarihi: </t>
    </r>
    <r>
      <rPr>
        <sz val="10"/>
        <rFont val="Arial Tur"/>
        <family val="0"/>
      </rPr>
      <t>08.11.2007</t>
    </r>
  </si>
  <si>
    <r>
      <t xml:space="preserve">Kayıt tarihi: </t>
    </r>
    <r>
      <rPr>
        <sz val="10"/>
        <rFont val="Arial Tur"/>
        <family val="0"/>
      </rPr>
      <t>02.06.2008</t>
    </r>
  </si>
  <si>
    <r>
      <t xml:space="preserve">Kayıt tarihi: </t>
    </r>
    <r>
      <rPr>
        <sz val="10"/>
        <rFont val="Arial Tur"/>
        <family val="0"/>
      </rPr>
      <t>25.08.2009</t>
    </r>
  </si>
  <si>
    <r>
      <t xml:space="preserve">Kayıt tarihi: </t>
    </r>
    <r>
      <rPr>
        <sz val="10"/>
        <rFont val="Arial Tur"/>
        <family val="0"/>
      </rPr>
      <t>14.12.2010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</si>
  <si>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tablo, Kayseri Sağlık İl Müdüerlüğü 2006 Yıllığı ' 2006 Yılı Sağlık Ocaklarında Görülen Bebek Ölüm Nedenlerinin 150 Başlıklı A Listesine Göre Dağılımı ', ' 2006 Yılı Sağlık Ocaklarında Görülen 65+ Yaş Üzeri Ölüm Nedenlerinin 150 Başlıklı A Listesine Göre Dağılımı ', ' 2006 Yılı Sağlık Ocaklarında Görülen Kanser Ölümlerinin 150 Başlıklı A Listesine Göre Dağılımı ' tablolarından alınmış, KAYHAM tarafından ölüm nedenleri gruplandırılarak her ölüm nedeninin kendi içinde payı (%)(3) hesaplanmış ve tablonun tamamı yeni yapılmıştır.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</si>
  <si>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 Kayseri Sağlık Müdürlüğü 2007 İstatistik Yıllığı ' 2007 Yılı Sağlık Ocaklarında Görülen Hastalıkların 150 Başlıklı A Listesine Göre Dağılımı ' tablosundan alınmış, tabloya erkek, kadın oranı (%) eklenerek cinsiyet dağılımı elde edilmiştir. Bu düzenlemeler ve hesaplamalar KAYHAM tarafından yapılmıştır.</t>
    </r>
  </si>
  <si>
    <r>
      <rPr>
        <b/>
        <sz val="10"/>
        <rFont val="Arial Tur"/>
        <family val="0"/>
      </rPr>
      <t>NOT</t>
    </r>
    <r>
      <rPr>
        <sz val="10"/>
        <rFont val="Arial Tur"/>
        <family val="0"/>
      </rPr>
      <t>: Bu tablo Kayseri Sağlık Müdürlüğü 2008 İstatistik Yıllığı ' 2008 Yılı Sağlık Ocaklarında Görülen İlk 10 Hastalığın ICD-10'a Göre Dağılımı ' tablosundan alınmış, tabloya erkek, kadın oranı (%) eklenerek cinsiyet dağılımı elde edilmiştir. Bu düzenlemeler ve hesaplamalar KAYHAM tarafından yapılmıştır.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</si>
  <si>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 Kayseri Sağlık Müdürlüğü 2009 İstatistik Yıllığı ' 2009 Yılı Sağlık Ocaklarında Görülen İlk 10 Hastalığın ICD-10'a Göre Dağılımı ' tablosundan alınmış, tabloya erkek, kadın oranı (%) eklenerek cinsiyet dağılımı elde edilmiştir. Bu düzenlemeler ve hesaplamalar KAYHAM tarafından yapılmıştır.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</si>
</sst>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"/>
    <numFmt numFmtId="173" formatCode="0.0"/>
    <numFmt numFmtId="174" formatCode="0.0%"/>
    <numFmt numFmtId="175" formatCode="[$-41F]dd\ mmmm\ yyyy\ dddd"/>
    <numFmt numFmtId="176" formatCode="#,##0;[Red]#,##0"/>
    <numFmt numFmtId="177" formatCode="#,##0.0;[Red]#,##0.0"/>
    <numFmt numFmtId="178" formatCode="\%0.0"/>
    <numFmt numFmtId="179" formatCode="\%0.00"/>
    <numFmt numFmtId="180" formatCode="\200\5"/>
    <numFmt numFmtId="181" formatCode="\1000"/>
    <numFmt numFmtId="182" formatCode="\2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#,##0.000"/>
    <numFmt numFmtId="188" formatCode="#,##0.000;[Red]#,##0.000"/>
    <numFmt numFmtId="189" formatCode="0.0;[Red]0.0"/>
    <numFmt numFmtId="190" formatCode="0.000"/>
    <numFmt numFmtId="191" formatCode="[$€-2]\ #,##0.00_);[Red]\([$€-2]\ #,##0.00\)"/>
  </numFmts>
  <fonts count="8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vertAlign val="superscript"/>
      <sz val="10"/>
      <name val="Arial Tur"/>
      <family val="0"/>
    </font>
    <font>
      <b/>
      <vertAlign val="superscript"/>
      <sz val="10"/>
      <name val="Arial Tur"/>
      <family val="0"/>
    </font>
    <font>
      <b/>
      <sz val="10.5"/>
      <name val="Arial Tur"/>
      <family val="0"/>
    </font>
    <font>
      <b/>
      <vertAlign val="superscript"/>
      <sz val="9"/>
      <name val="Arial Tur"/>
      <family val="0"/>
    </font>
    <font>
      <b/>
      <i/>
      <vertAlign val="superscript"/>
      <sz val="9"/>
      <name val="Arial Tur"/>
      <family val="0"/>
    </font>
    <font>
      <u val="single"/>
      <sz val="10"/>
      <color indexed="12"/>
      <name val="Arial Tur"/>
      <family val="0"/>
    </font>
    <font>
      <i/>
      <u val="single"/>
      <sz val="9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Times New Roman"/>
      <family val="1"/>
    </font>
    <font>
      <i/>
      <sz val="9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sz val="6.4"/>
      <color indexed="8"/>
      <name val="Arial Tur"/>
      <family val="0"/>
    </font>
    <font>
      <sz val="7"/>
      <color indexed="8"/>
      <name val="Arial Tur"/>
      <family val="0"/>
    </font>
    <font>
      <sz val="8.5"/>
      <color indexed="8"/>
      <name val="Arial Tur"/>
      <family val="0"/>
    </font>
    <font>
      <sz val="10.5"/>
      <color indexed="8"/>
      <name val="Arial Tur"/>
      <family val="0"/>
    </font>
    <font>
      <sz val="10.75"/>
      <color indexed="8"/>
      <name val="Arial Tur"/>
      <family val="0"/>
    </font>
    <font>
      <sz val="7.35"/>
      <color indexed="8"/>
      <name val="Arial Tur"/>
      <family val="0"/>
    </font>
    <font>
      <sz val="6.75"/>
      <color indexed="8"/>
      <name val="Arial Tur"/>
      <family val="0"/>
    </font>
    <font>
      <b/>
      <sz val="6.25"/>
      <color indexed="8"/>
      <name val="Arial Tur"/>
      <family val="0"/>
    </font>
    <font>
      <b/>
      <sz val="6"/>
      <color indexed="8"/>
      <name val="Arial Tur"/>
      <family val="0"/>
    </font>
    <font>
      <sz val="5.5"/>
      <color indexed="8"/>
      <name val="Arial Tur"/>
      <family val="0"/>
    </font>
    <font>
      <sz val="5.95"/>
      <color indexed="8"/>
      <name val="Arial Tur"/>
      <family val="0"/>
    </font>
    <font>
      <sz val="6.5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5"/>
      <color indexed="8"/>
      <name val="Arial Tur"/>
      <family val="0"/>
    </font>
    <font>
      <b/>
      <sz val="6.75"/>
      <color indexed="8"/>
      <name val="Arial Tur"/>
      <family val="0"/>
    </font>
    <font>
      <b/>
      <sz val="8.25"/>
      <color indexed="8"/>
      <name val="Arial Tur"/>
      <family val="0"/>
    </font>
    <font>
      <sz val="6"/>
      <color indexed="8"/>
      <name val="Arial Tur"/>
      <family val="0"/>
    </font>
    <font>
      <b/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17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47" applyAlignment="1" applyProtection="1">
      <alignment/>
      <protection/>
    </xf>
    <xf numFmtId="0" fontId="0" fillId="0" borderId="0" xfId="0" applyFill="1" applyAlignment="1">
      <alignment/>
    </xf>
    <xf numFmtId="3" fontId="13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/>
    </xf>
    <xf numFmtId="173" fontId="17" fillId="0" borderId="11" xfId="62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6" fontId="13" fillId="0" borderId="10" xfId="0" applyNumberFormat="1" applyFont="1" applyBorder="1" applyAlignment="1">
      <alignment horizontal="center"/>
    </xf>
    <xf numFmtId="176" fontId="17" fillId="33" borderId="10" xfId="0" applyNumberFormat="1" applyFont="1" applyFill="1" applyBorder="1" applyAlignment="1">
      <alignment horizontal="center"/>
    </xf>
    <xf numFmtId="176" fontId="17" fillId="33" borderId="14" xfId="0" applyNumberFormat="1" applyFont="1" applyFill="1" applyBorder="1" applyAlignment="1">
      <alignment horizontal="center"/>
    </xf>
    <xf numFmtId="176" fontId="17" fillId="33" borderId="11" xfId="0" applyNumberFormat="1" applyFont="1" applyFill="1" applyBorder="1" applyAlignment="1">
      <alignment horizontal="center"/>
    </xf>
    <xf numFmtId="176" fontId="17" fillId="33" borderId="15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 wrapText="1"/>
    </xf>
    <xf numFmtId="3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73" fontId="2" fillId="33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3" fontId="2" fillId="35" borderId="21" xfId="0" applyNumberFormat="1" applyFont="1" applyFill="1" applyBorder="1" applyAlignment="1">
      <alignment horizontal="center" vertical="center"/>
    </xf>
    <xf numFmtId="3" fontId="0" fillId="35" borderId="22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172" fontId="2" fillId="33" borderId="18" xfId="0" applyNumberFormat="1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6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33" borderId="14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/>
    </xf>
    <xf numFmtId="173" fontId="17" fillId="33" borderId="11" xfId="62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 shrinkToFit="1"/>
    </xf>
    <xf numFmtId="3" fontId="13" fillId="34" borderId="10" xfId="0" applyNumberFormat="1" applyFont="1" applyFill="1" applyBorder="1" applyAlignment="1">
      <alignment/>
    </xf>
    <xf numFmtId="176" fontId="1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34" borderId="10" xfId="0" applyFont="1" applyFill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3" fillId="36" borderId="12" xfId="0" applyFont="1" applyFill="1" applyBorder="1" applyAlignment="1">
      <alignment vertical="center"/>
    </xf>
    <xf numFmtId="0" fontId="83" fillId="36" borderId="13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72" fontId="0" fillId="0" borderId="39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173" fontId="0" fillId="0" borderId="40" xfId="0" applyNumberFormat="1" applyFont="1" applyBorder="1" applyAlignment="1">
      <alignment horizontal="center"/>
    </xf>
    <xf numFmtId="172" fontId="0" fillId="0" borderId="40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173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0" fillId="34" borderId="42" xfId="0" applyNumberFormat="1" applyFont="1" applyFill="1" applyBorder="1" applyAlignment="1">
      <alignment horizontal="center"/>
    </xf>
    <xf numFmtId="3" fontId="2" fillId="36" borderId="4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0" fillId="34" borderId="23" xfId="0" applyNumberFormat="1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 horizontal="center"/>
    </xf>
    <xf numFmtId="173" fontId="0" fillId="36" borderId="40" xfId="0" applyNumberFormat="1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3" fontId="3" fillId="0" borderId="3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vertical="center" wrapText="1"/>
    </xf>
    <xf numFmtId="3" fontId="0" fillId="0" borderId="20" xfId="0" applyNumberFormat="1" applyFill="1" applyBorder="1" applyAlignment="1">
      <alignment horizontal="center"/>
    </xf>
    <xf numFmtId="0" fontId="0" fillId="0" borderId="55" xfId="0" applyBorder="1" applyAlignment="1">
      <alignment vertical="center" wrapText="1"/>
    </xf>
    <xf numFmtId="3" fontId="0" fillId="0" borderId="18" xfId="0" applyNumberFormat="1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3" fillId="0" borderId="14" xfId="0" applyFont="1" applyBorder="1" applyAlignment="1">
      <alignment/>
    </xf>
    <xf numFmtId="176" fontId="13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" fontId="13" fillId="0" borderId="38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1" fontId="13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4" fillId="33" borderId="15" xfId="0" applyNumberFormat="1" applyFont="1" applyFill="1" applyBorder="1" applyAlignment="1">
      <alignment horizontal="center"/>
    </xf>
    <xf numFmtId="173" fontId="13" fillId="33" borderId="15" xfId="0" applyNumberFormat="1" applyFont="1" applyFill="1" applyBorder="1" applyAlignment="1">
      <alignment horizontal="center"/>
    </xf>
    <xf numFmtId="0" fontId="10" fillId="0" borderId="0" xfId="47" applyAlignment="1" applyProtection="1">
      <alignment horizontal="left"/>
      <protection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176" fontId="13" fillId="34" borderId="10" xfId="0" applyNumberFormat="1" applyFont="1" applyFill="1" applyBorder="1" applyAlignment="1">
      <alignment horizontal="center"/>
    </xf>
    <xf numFmtId="173" fontId="13" fillId="34" borderId="10" xfId="0" applyNumberFormat="1" applyFont="1" applyFill="1" applyBorder="1" applyAlignment="1">
      <alignment horizontal="center" wrapText="1"/>
    </xf>
    <xf numFmtId="173" fontId="13" fillId="34" borderId="1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176" fontId="13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 wrapText="1"/>
    </xf>
    <xf numFmtId="173" fontId="13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176" fontId="13" fillId="35" borderId="14" xfId="0" applyNumberFormat="1" applyFont="1" applyFill="1" applyBorder="1" applyAlignment="1">
      <alignment horizontal="center"/>
    </xf>
    <xf numFmtId="173" fontId="13" fillId="35" borderId="14" xfId="0" applyNumberFormat="1" applyFont="1" applyFill="1" applyBorder="1" applyAlignment="1">
      <alignment horizontal="center" wrapText="1"/>
    </xf>
    <xf numFmtId="173" fontId="13" fillId="35" borderId="14" xfId="0" applyNumberFormat="1" applyFont="1" applyFill="1" applyBorder="1" applyAlignment="1">
      <alignment horizontal="center"/>
    </xf>
    <xf numFmtId="3" fontId="22" fillId="35" borderId="14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173" fontId="13" fillId="0" borderId="11" xfId="0" applyNumberFormat="1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/>
    </xf>
    <xf numFmtId="173" fontId="13" fillId="0" borderId="39" xfId="0" applyNumberFormat="1" applyFont="1" applyBorder="1" applyAlignment="1">
      <alignment horizontal="center"/>
    </xf>
    <xf numFmtId="173" fontId="13" fillId="0" borderId="40" xfId="0" applyNumberFormat="1" applyFont="1" applyBorder="1" applyAlignment="1">
      <alignment horizontal="center"/>
    </xf>
    <xf numFmtId="0" fontId="13" fillId="0" borderId="32" xfId="0" applyFont="1" applyBorder="1" applyAlignment="1">
      <alignment/>
    </xf>
    <xf numFmtId="173" fontId="13" fillId="0" borderId="20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14" fillId="33" borderId="36" xfId="0" applyFont="1" applyFill="1" applyBorder="1" applyAlignment="1">
      <alignment horizontal="left"/>
    </xf>
    <xf numFmtId="3" fontId="14" fillId="33" borderId="42" xfId="0" applyNumberFormat="1" applyFont="1" applyFill="1" applyBorder="1" applyAlignment="1">
      <alignment horizontal="center"/>
    </xf>
    <xf numFmtId="173" fontId="14" fillId="33" borderId="41" xfId="0" applyNumberFormat="1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left"/>
    </xf>
    <xf numFmtId="3" fontId="13" fillId="33" borderId="42" xfId="0" applyNumberFormat="1" applyFont="1" applyFill="1" applyBorder="1" applyAlignment="1">
      <alignment horizontal="center"/>
    </xf>
    <xf numFmtId="173" fontId="13" fillId="33" borderId="41" xfId="0" applyNumberFormat="1" applyFont="1" applyFill="1" applyBorder="1" applyAlignment="1">
      <alignment horizontal="center"/>
    </xf>
    <xf numFmtId="0" fontId="13" fillId="0" borderId="62" xfId="0" applyFont="1" applyBorder="1" applyAlignment="1">
      <alignment/>
    </xf>
    <xf numFmtId="0" fontId="13" fillId="0" borderId="48" xfId="0" applyFont="1" applyBorder="1" applyAlignment="1">
      <alignment/>
    </xf>
    <xf numFmtId="0" fontId="13" fillId="33" borderId="49" xfId="0" applyFont="1" applyFill="1" applyBorder="1" applyAlignment="1">
      <alignment horizontal="left"/>
    </xf>
    <xf numFmtId="0" fontId="13" fillId="34" borderId="62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/>
    </xf>
    <xf numFmtId="3" fontId="13" fillId="34" borderId="14" xfId="0" applyNumberFormat="1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173" fontId="13" fillId="34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26" xfId="0" applyFont="1" applyFill="1" applyBorder="1" applyAlignment="1">
      <alignment/>
    </xf>
    <xf numFmtId="176" fontId="13" fillId="0" borderId="44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13" fillId="0" borderId="11" xfId="0" applyNumberFormat="1" applyFont="1" applyFill="1" applyBorder="1" applyAlignment="1">
      <alignment horizontal="center"/>
    </xf>
    <xf numFmtId="176" fontId="14" fillId="33" borderId="14" xfId="0" applyNumberFormat="1" applyFont="1" applyFill="1" applyBorder="1" applyAlignment="1">
      <alignment horizontal="center"/>
    </xf>
    <xf numFmtId="176" fontId="14" fillId="33" borderId="15" xfId="0" applyNumberFormat="1" applyFont="1" applyFill="1" applyBorder="1" applyAlignment="1">
      <alignment horizontal="center"/>
    </xf>
    <xf numFmtId="3" fontId="13" fillId="34" borderId="19" xfId="0" applyNumberFormat="1" applyFont="1" applyFill="1" applyBorder="1" applyAlignment="1">
      <alignment horizontal="center"/>
    </xf>
    <xf numFmtId="0" fontId="14" fillId="37" borderId="13" xfId="0" applyFont="1" applyFill="1" applyBorder="1" applyAlignment="1">
      <alignment/>
    </xf>
    <xf numFmtId="3" fontId="13" fillId="37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33" borderId="65" xfId="0" applyFont="1" applyFill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2" fontId="16" fillId="33" borderId="4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176" fontId="13" fillId="0" borderId="19" xfId="0" applyNumberFormat="1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173" fontId="13" fillId="0" borderId="64" xfId="0" applyNumberFormat="1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173" fontId="14" fillId="33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3" fontId="13" fillId="33" borderId="65" xfId="0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2" fontId="3" fillId="0" borderId="54" xfId="0" applyNumberFormat="1" applyFont="1" applyBorder="1" applyAlignment="1">
      <alignment horizontal="center"/>
    </xf>
    <xf numFmtId="0" fontId="83" fillId="0" borderId="38" xfId="0" applyFont="1" applyBorder="1" applyAlignment="1">
      <alignment horizontal="right" wrapText="1" readingOrder="1"/>
    </xf>
    <xf numFmtId="0" fontId="83" fillId="0" borderId="19" xfId="0" applyFont="1" applyBorder="1" applyAlignment="1">
      <alignment horizontal="right" wrapText="1" readingOrder="1"/>
    </xf>
    <xf numFmtId="0" fontId="83" fillId="0" borderId="23" xfId="0" applyFont="1" applyBorder="1" applyAlignment="1">
      <alignment horizontal="right" wrapText="1" readingOrder="1"/>
    </xf>
    <xf numFmtId="0" fontId="83" fillId="0" borderId="10" xfId="0" applyFont="1" applyBorder="1" applyAlignment="1">
      <alignment horizontal="right" wrapText="1" readingOrder="1"/>
    </xf>
    <xf numFmtId="3" fontId="83" fillId="0" borderId="10" xfId="0" applyNumberFormat="1" applyFont="1" applyBorder="1" applyAlignment="1">
      <alignment horizontal="right" wrapText="1" readingOrder="1"/>
    </xf>
    <xf numFmtId="0" fontId="83" fillId="0" borderId="53" xfId="0" applyFont="1" applyBorder="1" applyAlignment="1">
      <alignment horizontal="right" wrapText="1" readingOrder="1"/>
    </xf>
    <xf numFmtId="0" fontId="83" fillId="0" borderId="17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center" vertical="center"/>
    </xf>
    <xf numFmtId="0" fontId="2" fillId="37" borderId="70" xfId="0" applyFont="1" applyFill="1" applyBorder="1" applyAlignment="1">
      <alignment horizontal="center"/>
    </xf>
    <xf numFmtId="3" fontId="2" fillId="37" borderId="71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  <xf numFmtId="2" fontId="3" fillId="37" borderId="72" xfId="0" applyNumberFormat="1" applyFont="1" applyFill="1" applyBorder="1" applyAlignment="1">
      <alignment horizontal="center"/>
    </xf>
    <xf numFmtId="3" fontId="2" fillId="37" borderId="42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2" fontId="3" fillId="37" borderId="41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wrapText="1" readingOrder="1"/>
    </xf>
    <xf numFmtId="0" fontId="13" fillId="0" borderId="34" xfId="0" applyFont="1" applyBorder="1" applyAlignment="1">
      <alignment horizontal="left" wrapText="1" readingOrder="1"/>
    </xf>
    <xf numFmtId="0" fontId="13" fillId="0" borderId="73" xfId="0" applyFont="1" applyBorder="1" applyAlignment="1">
      <alignment horizontal="left" wrapText="1" readingOrder="1"/>
    </xf>
    <xf numFmtId="2" fontId="3" fillId="0" borderId="18" xfId="0" applyNumberFormat="1" applyFont="1" applyBorder="1" applyAlignment="1">
      <alignment horizontal="center"/>
    </xf>
    <xf numFmtId="2" fontId="3" fillId="37" borderId="15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Continuous" vertical="center" wrapText="1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75" xfId="0" applyFont="1" applyBorder="1" applyAlignment="1">
      <alignment vertical="center"/>
    </xf>
    <xf numFmtId="3" fontId="13" fillId="34" borderId="20" xfId="0" applyNumberFormat="1" applyFont="1" applyFill="1" applyBorder="1" applyAlignment="1">
      <alignment horizontal="center"/>
    </xf>
    <xf numFmtId="3" fontId="13" fillId="34" borderId="11" xfId="0" applyNumberFormat="1" applyFont="1" applyFill="1" applyBorder="1" applyAlignment="1">
      <alignment horizontal="center"/>
    </xf>
    <xf numFmtId="3" fontId="13" fillId="37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72" fontId="0" fillId="34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/>
    </xf>
    <xf numFmtId="0" fontId="13" fillId="0" borderId="48" xfId="0" applyFont="1" applyBorder="1" applyAlignment="1">
      <alignment horizontal="left"/>
    </xf>
    <xf numFmtId="3" fontId="14" fillId="33" borderId="71" xfId="0" applyNumberFormat="1" applyFont="1" applyFill="1" applyBorder="1" applyAlignment="1">
      <alignment horizontal="center"/>
    </xf>
    <xf numFmtId="173" fontId="14" fillId="33" borderId="72" xfId="0" applyNumberFormat="1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173" fontId="13" fillId="0" borderId="54" xfId="0" applyNumberFormat="1" applyFont="1" applyBorder="1" applyAlignment="1">
      <alignment horizontal="center"/>
    </xf>
    <xf numFmtId="173" fontId="13" fillId="0" borderId="79" xfId="0" applyNumberFormat="1" applyFont="1" applyBorder="1" applyAlignment="1">
      <alignment horizontal="center"/>
    </xf>
    <xf numFmtId="173" fontId="14" fillId="33" borderId="80" xfId="0" applyNumberFormat="1" applyFont="1" applyFill="1" applyBorder="1" applyAlignment="1">
      <alignment horizontal="center"/>
    </xf>
    <xf numFmtId="173" fontId="14" fillId="33" borderId="22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3" fontId="13" fillId="34" borderId="11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3" fontId="83" fillId="36" borderId="10" xfId="0" applyNumberFormat="1" applyFont="1" applyFill="1" applyBorder="1" applyAlignment="1">
      <alignment horizontal="center" vertical="center"/>
    </xf>
    <xf numFmtId="3" fontId="83" fillId="36" borderId="19" xfId="0" applyNumberFormat="1" applyFont="1" applyFill="1" applyBorder="1" applyAlignment="1">
      <alignment horizontal="center" vertical="center"/>
    </xf>
    <xf numFmtId="0" fontId="83" fillId="36" borderId="26" xfId="0" applyFont="1" applyFill="1" applyBorder="1" applyAlignment="1">
      <alignment vertical="center"/>
    </xf>
    <xf numFmtId="3" fontId="83" fillId="36" borderId="14" xfId="0" applyNumberFormat="1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 wrapText="1"/>
    </xf>
    <xf numFmtId="3" fontId="13" fillId="34" borderId="44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4" fillId="34" borderId="81" xfId="0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left" vertical="center" wrapText="1"/>
    </xf>
    <xf numFmtId="3" fontId="13" fillId="34" borderId="57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left" vertical="center" wrapText="1"/>
    </xf>
    <xf numFmtId="3" fontId="13" fillId="37" borderId="14" xfId="0" applyNumberFormat="1" applyFont="1" applyFill="1" applyBorder="1" applyAlignment="1">
      <alignment horizontal="center" vertical="center" wrapText="1"/>
    </xf>
    <xf numFmtId="3" fontId="13" fillId="37" borderId="15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vertical="center"/>
    </xf>
    <xf numFmtId="0" fontId="14" fillId="34" borderId="84" xfId="0" applyFont="1" applyFill="1" applyBorder="1" applyAlignment="1">
      <alignment horizontal="center" vertical="center" textRotation="90" wrapText="1"/>
    </xf>
    <xf numFmtId="0" fontId="14" fillId="34" borderId="85" xfId="0" applyFont="1" applyFill="1" applyBorder="1" applyAlignment="1">
      <alignment horizontal="center" vertical="center" textRotation="90"/>
    </xf>
    <xf numFmtId="0" fontId="14" fillId="34" borderId="86" xfId="0" applyFont="1" applyFill="1" applyBorder="1" applyAlignment="1">
      <alignment horizontal="center" vertical="center" textRotation="90"/>
    </xf>
    <xf numFmtId="0" fontId="7" fillId="0" borderId="87" xfId="0" applyFont="1" applyBorder="1" applyAlignment="1">
      <alignment horizontal="center" vertical="center" wrapText="1"/>
    </xf>
    <xf numFmtId="0" fontId="13" fillId="34" borderId="70" xfId="0" applyFont="1" applyFill="1" applyBorder="1" applyAlignment="1">
      <alignment/>
    </xf>
    <xf numFmtId="0" fontId="7" fillId="0" borderId="8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173" fontId="13" fillId="0" borderId="19" xfId="0" applyNumberFormat="1" applyFont="1" applyBorder="1" applyAlignment="1">
      <alignment horizont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173" fontId="13" fillId="0" borderId="17" xfId="0" applyNumberFormat="1" applyFont="1" applyBorder="1" applyAlignment="1">
      <alignment horizontal="center"/>
    </xf>
    <xf numFmtId="3" fontId="13" fillId="0" borderId="17" xfId="0" applyNumberFormat="1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3" fontId="13" fillId="0" borderId="88" xfId="0" applyNumberFormat="1" applyFont="1" applyBorder="1" applyAlignment="1">
      <alignment horizontal="center"/>
    </xf>
    <xf numFmtId="3" fontId="13" fillId="0" borderId="89" xfId="0" applyNumberFormat="1" applyFont="1" applyBorder="1" applyAlignment="1">
      <alignment horizontal="center"/>
    </xf>
    <xf numFmtId="3" fontId="13" fillId="0" borderId="90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 horizontal="left" vertical="center" wrapText="1"/>
    </xf>
    <xf numFmtId="3" fontId="13" fillId="34" borderId="14" xfId="0" applyNumberFormat="1" applyFont="1" applyFill="1" applyBorder="1" applyAlignment="1">
      <alignment horizontal="center" vertical="center" wrapText="1"/>
    </xf>
    <xf numFmtId="3" fontId="13" fillId="34" borderId="21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3" fontId="0" fillId="0" borderId="92" xfId="0" applyNumberFormat="1" applyFill="1" applyBorder="1" applyAlignment="1">
      <alignment horizontal="center"/>
    </xf>
    <xf numFmtId="3" fontId="0" fillId="0" borderId="93" xfId="0" applyNumberFormat="1" applyFill="1" applyBorder="1" applyAlignment="1">
      <alignment horizontal="center"/>
    </xf>
    <xf numFmtId="0" fontId="0" fillId="0" borderId="93" xfId="0" applyBorder="1" applyAlignment="1">
      <alignment horizontal="center"/>
    </xf>
    <xf numFmtId="3" fontId="0" fillId="0" borderId="94" xfId="0" applyNumberFormat="1" applyFill="1" applyBorder="1" applyAlignment="1">
      <alignment horizontal="center"/>
    </xf>
    <xf numFmtId="0" fontId="14" fillId="0" borderId="95" xfId="0" applyFont="1" applyFill="1" applyBorder="1" applyAlignment="1">
      <alignment horizontal="center" vertical="center"/>
    </xf>
    <xf numFmtId="3" fontId="13" fillId="0" borderId="92" xfId="0" applyNumberFormat="1" applyFont="1" applyBorder="1" applyAlignment="1">
      <alignment horizontal="center"/>
    </xf>
    <xf numFmtId="3" fontId="13" fillId="0" borderId="93" xfId="0" applyNumberFormat="1" applyFont="1" applyBorder="1" applyAlignment="1">
      <alignment horizontal="center"/>
    </xf>
    <xf numFmtId="176" fontId="13" fillId="0" borderId="93" xfId="0" applyNumberFormat="1" applyFont="1" applyBorder="1" applyAlignment="1">
      <alignment horizontal="center"/>
    </xf>
    <xf numFmtId="176" fontId="13" fillId="0" borderId="94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7" xfId="0" applyBorder="1" applyAlignment="1">
      <alignment horizontal="center"/>
    </xf>
    <xf numFmtId="173" fontId="3" fillId="0" borderId="98" xfId="0" applyNumberFormat="1" applyFont="1" applyBorder="1" applyAlignment="1">
      <alignment horizontal="center"/>
    </xf>
    <xf numFmtId="176" fontId="13" fillId="0" borderId="92" xfId="0" applyNumberFormat="1" applyFont="1" applyBorder="1" applyAlignment="1">
      <alignment horizontal="center"/>
    </xf>
    <xf numFmtId="176" fontId="13" fillId="0" borderId="99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4" fillId="33" borderId="59" xfId="0" applyNumberFormat="1" applyFont="1" applyFill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3" fontId="13" fillId="33" borderId="59" xfId="0" applyNumberFormat="1" applyFont="1" applyFill="1" applyBorder="1" applyAlignment="1">
      <alignment horizontal="center"/>
    </xf>
    <xf numFmtId="176" fontId="13" fillId="33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 wrapText="1"/>
    </xf>
    <xf numFmtId="173" fontId="13" fillId="35" borderId="15" xfId="0" applyNumberFormat="1" applyFont="1" applyFill="1" applyBorder="1" applyAlignment="1">
      <alignment horizontal="center" wrapText="1"/>
    </xf>
    <xf numFmtId="0" fontId="2" fillId="0" borderId="102" xfId="0" applyFont="1" applyBorder="1" applyAlignment="1">
      <alignment horizontal="center" vertical="center" wrapText="1"/>
    </xf>
    <xf numFmtId="0" fontId="13" fillId="34" borderId="92" xfId="0" applyFont="1" applyFill="1" applyBorder="1" applyAlignment="1">
      <alignment horizontal="center"/>
    </xf>
    <xf numFmtId="0" fontId="13" fillId="34" borderId="93" xfId="0" applyFont="1" applyFill="1" applyBorder="1" applyAlignment="1">
      <alignment horizontal="center"/>
    </xf>
    <xf numFmtId="0" fontId="13" fillId="37" borderId="93" xfId="0" applyFont="1" applyFill="1" applyBorder="1" applyAlignment="1">
      <alignment horizontal="center"/>
    </xf>
    <xf numFmtId="0" fontId="13" fillId="36" borderId="93" xfId="0" applyFont="1" applyFill="1" applyBorder="1" applyAlignment="1">
      <alignment horizontal="center"/>
    </xf>
    <xf numFmtId="0" fontId="13" fillId="34" borderId="94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/>
    </xf>
    <xf numFmtId="173" fontId="13" fillId="0" borderId="20" xfId="0" applyNumberFormat="1" applyFont="1" applyFill="1" applyBorder="1" applyAlignment="1">
      <alignment horizontal="center" wrapText="1"/>
    </xf>
    <xf numFmtId="189" fontId="13" fillId="0" borderId="11" xfId="0" applyNumberFormat="1" applyFont="1" applyFill="1" applyBorder="1" applyAlignment="1">
      <alignment horizontal="center" wrapText="1"/>
    </xf>
    <xf numFmtId="176" fontId="13" fillId="0" borderId="20" xfId="0" applyNumberFormat="1" applyFont="1" applyFill="1" applyBorder="1" applyAlignment="1">
      <alignment horizontal="center"/>
    </xf>
    <xf numFmtId="0" fontId="14" fillId="0" borderId="102" xfId="0" applyFont="1" applyBorder="1" applyAlignment="1">
      <alignment horizontal="center" vertical="center" wrapText="1"/>
    </xf>
    <xf numFmtId="3" fontId="83" fillId="36" borderId="92" xfId="0" applyNumberFormat="1" applyFont="1" applyFill="1" applyBorder="1" applyAlignment="1">
      <alignment horizontal="center" vertical="center"/>
    </xf>
    <xf numFmtId="0" fontId="83" fillId="36" borderId="93" xfId="0" applyFont="1" applyFill="1" applyBorder="1" applyAlignment="1">
      <alignment horizontal="center" vertical="center"/>
    </xf>
    <xf numFmtId="3" fontId="83" fillId="36" borderId="93" xfId="0" applyNumberFormat="1" applyFont="1" applyFill="1" applyBorder="1" applyAlignment="1">
      <alignment horizontal="center" vertical="center"/>
    </xf>
    <xf numFmtId="3" fontId="83" fillId="36" borderId="99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14" fillId="34" borderId="91" xfId="0" applyFont="1" applyFill="1" applyBorder="1" applyAlignment="1">
      <alignment horizontal="center" vertical="center" wrapText="1"/>
    </xf>
    <xf numFmtId="3" fontId="13" fillId="34" borderId="103" xfId="0" applyNumberFormat="1" applyFont="1" applyFill="1" applyBorder="1" applyAlignment="1">
      <alignment horizontal="center" vertical="center" wrapText="1"/>
    </xf>
    <xf numFmtId="3" fontId="13" fillId="34" borderId="93" xfId="0" applyNumberFormat="1" applyFont="1" applyFill="1" applyBorder="1" applyAlignment="1">
      <alignment horizontal="center" vertical="center" wrapText="1"/>
    </xf>
    <xf numFmtId="3" fontId="13" fillId="34" borderId="99" xfId="0" applyNumberFormat="1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left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3" fontId="13" fillId="37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4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wrapText="1"/>
    </xf>
    <xf numFmtId="176" fontId="13" fillId="38" borderId="10" xfId="0" applyNumberFormat="1" applyFont="1" applyFill="1" applyBorder="1" applyAlignment="1">
      <alignment horizontal="center"/>
    </xf>
    <xf numFmtId="173" fontId="13" fillId="38" borderId="11" xfId="0" applyNumberFormat="1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left" wrapText="1"/>
    </xf>
    <xf numFmtId="0" fontId="14" fillId="39" borderId="10" xfId="0" applyFont="1" applyFill="1" applyBorder="1" applyAlignment="1">
      <alignment horizontal="left" wrapText="1"/>
    </xf>
    <xf numFmtId="176" fontId="13" fillId="39" borderId="10" xfId="0" applyNumberFormat="1" applyFont="1" applyFill="1" applyBorder="1" applyAlignment="1">
      <alignment horizontal="center"/>
    </xf>
    <xf numFmtId="173" fontId="13" fillId="39" borderId="11" xfId="0" applyNumberFormat="1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3" fontId="0" fillId="34" borderId="60" xfId="0" applyNumberFormat="1" applyFont="1" applyFill="1" applyBorder="1" applyAlignment="1">
      <alignment horizontal="center"/>
    </xf>
    <xf numFmtId="173" fontId="0" fillId="0" borderId="63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0" fillId="36" borderId="60" xfId="0" applyNumberFormat="1" applyFont="1" applyFill="1" applyBorder="1" applyAlignment="1">
      <alignment horizontal="center"/>
    </xf>
    <xf numFmtId="173" fontId="0" fillId="36" borderId="63" xfId="0" applyNumberFormat="1" applyFont="1" applyFill="1" applyBorder="1" applyAlignment="1">
      <alignment horizontal="center"/>
    </xf>
    <xf numFmtId="3" fontId="2" fillId="36" borderId="105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3" fontId="0" fillId="36" borderId="42" xfId="0" applyNumberFormat="1" applyFill="1" applyBorder="1" applyAlignment="1">
      <alignment horizontal="center"/>
    </xf>
    <xf numFmtId="173" fontId="0" fillId="36" borderId="41" xfId="0" applyNumberForma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13" fillId="34" borderId="78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13" fillId="34" borderId="64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00" xfId="0" applyFont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0" fontId="13" fillId="34" borderId="106" xfId="0" applyFont="1" applyFill="1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left"/>
    </xf>
    <xf numFmtId="0" fontId="13" fillId="34" borderId="34" xfId="0" applyFont="1" applyFill="1" applyBorder="1" applyAlignment="1">
      <alignment horizontal="left"/>
    </xf>
    <xf numFmtId="0" fontId="13" fillId="36" borderId="34" xfId="0" applyFont="1" applyFill="1" applyBorder="1" applyAlignment="1">
      <alignment horizontal="left"/>
    </xf>
    <xf numFmtId="0" fontId="13" fillId="34" borderId="34" xfId="0" applyFont="1" applyFill="1" applyBorder="1" applyAlignment="1" quotePrefix="1">
      <alignment horizontal="left"/>
    </xf>
    <xf numFmtId="0" fontId="13" fillId="37" borderId="34" xfId="0" applyFont="1" applyFill="1" applyBorder="1" applyAlignment="1">
      <alignment horizontal="left"/>
    </xf>
    <xf numFmtId="0" fontId="13" fillId="34" borderId="34" xfId="0" applyFont="1" applyFill="1" applyBorder="1" applyAlignment="1" quotePrefix="1">
      <alignment/>
    </xf>
    <xf numFmtId="0" fontId="13" fillId="34" borderId="73" xfId="0" applyFont="1" applyFill="1" applyBorder="1" applyAlignment="1">
      <alignment horizontal="left"/>
    </xf>
    <xf numFmtId="0" fontId="13" fillId="34" borderId="5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3" fillId="0" borderId="78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13" fillId="0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176" fontId="13" fillId="0" borderId="38" xfId="0" applyNumberFormat="1" applyFont="1" applyFill="1" applyBorder="1" applyAlignment="1">
      <alignment horizontal="center" wrapText="1"/>
    </xf>
    <xf numFmtId="176" fontId="13" fillId="0" borderId="23" xfId="0" applyNumberFormat="1" applyFont="1" applyFill="1" applyBorder="1" applyAlignment="1">
      <alignment horizontal="center" wrapText="1"/>
    </xf>
    <xf numFmtId="3" fontId="2" fillId="33" borderId="42" xfId="0" applyNumberFormat="1" applyFont="1" applyFill="1" applyBorder="1" applyAlignment="1">
      <alignment horizontal="center" wrapText="1"/>
    </xf>
    <xf numFmtId="3" fontId="2" fillId="33" borderId="59" xfId="0" applyNumberFormat="1" applyFont="1" applyFill="1" applyBorder="1" applyAlignment="1">
      <alignment horizontal="center" wrapText="1"/>
    </xf>
    <xf numFmtId="173" fontId="13" fillId="0" borderId="39" xfId="0" applyNumberFormat="1" applyFont="1" applyFill="1" applyBorder="1" applyAlignment="1">
      <alignment horizontal="center" wrapText="1"/>
    </xf>
    <xf numFmtId="173" fontId="13" fillId="0" borderId="40" xfId="0" applyNumberFormat="1" applyFont="1" applyFill="1" applyBorder="1" applyAlignment="1">
      <alignment horizontal="center" wrapText="1"/>
    </xf>
    <xf numFmtId="189" fontId="13" fillId="0" borderId="40" xfId="0" applyNumberFormat="1" applyFont="1" applyFill="1" applyBorder="1" applyAlignment="1">
      <alignment horizontal="center" wrapText="1"/>
    </xf>
    <xf numFmtId="3" fontId="2" fillId="33" borderId="53" xfId="0" applyNumberFormat="1" applyFont="1" applyFill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172" fontId="2" fillId="33" borderId="41" xfId="0" applyNumberFormat="1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176" fontId="13" fillId="34" borderId="50" xfId="0" applyNumberFormat="1" applyFont="1" applyFill="1" applyBorder="1" applyAlignment="1">
      <alignment horizontal="center" wrapText="1"/>
    </xf>
    <xf numFmtId="173" fontId="13" fillId="0" borderId="27" xfId="0" applyNumberFormat="1" applyFont="1" applyFill="1" applyBorder="1" applyAlignment="1">
      <alignment horizontal="center" wrapText="1"/>
    </xf>
    <xf numFmtId="173" fontId="14" fillId="33" borderId="15" xfId="0" applyNumberFormat="1" applyFont="1" applyFill="1" applyBorder="1" applyAlignment="1">
      <alignment horizontal="center" wrapText="1"/>
    </xf>
    <xf numFmtId="0" fontId="13" fillId="0" borderId="7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3" fillId="0" borderId="107" xfId="0" applyFont="1" applyFill="1" applyBorder="1" applyAlignment="1">
      <alignment horizontal="left"/>
    </xf>
    <xf numFmtId="0" fontId="13" fillId="34" borderId="50" xfId="0" applyFont="1" applyFill="1" applyBorder="1" applyAlignment="1">
      <alignment horizontal="center" wrapText="1"/>
    </xf>
    <xf numFmtId="176" fontId="13" fillId="34" borderId="52" xfId="0" applyNumberFormat="1" applyFont="1" applyFill="1" applyBorder="1" applyAlignment="1">
      <alignment horizontal="center" wrapText="1"/>
    </xf>
    <xf numFmtId="176" fontId="13" fillId="0" borderId="40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176" fontId="13" fillId="0" borderId="60" xfId="0" applyNumberFormat="1" applyFont="1" applyFill="1" applyBorder="1" applyAlignment="1">
      <alignment horizontal="center" wrapText="1"/>
    </xf>
    <xf numFmtId="176" fontId="13" fillId="0" borderId="63" xfId="0" applyNumberFormat="1" applyFont="1" applyFill="1" applyBorder="1" applyAlignment="1">
      <alignment horizontal="center" wrapText="1"/>
    </xf>
    <xf numFmtId="173" fontId="14" fillId="33" borderId="54" xfId="0" applyNumberFormat="1" applyFont="1" applyFill="1" applyBorder="1" applyAlignment="1">
      <alignment horizontal="center" wrapText="1"/>
    </xf>
    <xf numFmtId="176" fontId="13" fillId="34" borderId="38" xfId="0" applyNumberFormat="1" applyFont="1" applyFill="1" applyBorder="1" applyAlignment="1">
      <alignment horizontal="center" wrapText="1"/>
    </xf>
    <xf numFmtId="176" fontId="13" fillId="34" borderId="23" xfId="0" applyNumberFormat="1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173" fontId="13" fillId="0" borderId="23" xfId="0" applyNumberFormat="1" applyFont="1" applyFill="1" applyBorder="1" applyAlignment="1">
      <alignment horizontal="center" wrapText="1"/>
    </xf>
    <xf numFmtId="176" fontId="13" fillId="34" borderId="60" xfId="0" applyNumberFormat="1" applyFont="1" applyFill="1" applyBorder="1" applyAlignment="1">
      <alignment horizontal="center" wrapText="1"/>
    </xf>
    <xf numFmtId="173" fontId="13" fillId="0" borderId="63" xfId="0" applyNumberFormat="1" applyFont="1" applyFill="1" applyBorder="1" applyAlignment="1">
      <alignment horizontal="center" wrapText="1"/>
    </xf>
    <xf numFmtId="0" fontId="13" fillId="0" borderId="78" xfId="0" applyFont="1" applyFill="1" applyBorder="1" applyAlignment="1">
      <alignment/>
    </xf>
    <xf numFmtId="0" fontId="14" fillId="33" borderId="49" xfId="0" applyFont="1" applyFill="1" applyBorder="1" applyAlignment="1">
      <alignment horizontal="left"/>
    </xf>
    <xf numFmtId="176" fontId="13" fillId="0" borderId="38" xfId="0" applyNumberFormat="1" applyFont="1" applyFill="1" applyBorder="1" applyAlignment="1">
      <alignment horizontal="center"/>
    </xf>
    <xf numFmtId="176" fontId="13" fillId="0" borderId="23" xfId="0" applyNumberFormat="1" applyFont="1" applyFill="1" applyBorder="1" applyAlignment="1">
      <alignment horizontal="center"/>
    </xf>
    <xf numFmtId="176" fontId="14" fillId="33" borderId="4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4" fillId="34" borderId="108" xfId="0" applyFont="1" applyFill="1" applyBorder="1" applyAlignment="1">
      <alignment horizontal="center" vertical="center" wrapText="1"/>
    </xf>
    <xf numFmtId="0" fontId="14" fillId="34" borderId="87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0" fontId="13" fillId="37" borderId="49" xfId="0" applyFont="1" applyFill="1" applyBorder="1" applyAlignment="1">
      <alignment horizontal="left" vertical="center" wrapText="1"/>
    </xf>
    <xf numFmtId="3" fontId="13" fillId="34" borderId="109" xfId="0" applyNumberFormat="1" applyFont="1" applyFill="1" applyBorder="1" applyAlignment="1">
      <alignment horizontal="center" vertical="center" wrapText="1"/>
    </xf>
    <xf numFmtId="3" fontId="13" fillId="34" borderId="50" xfId="0" applyNumberFormat="1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3" fontId="13" fillId="34" borderId="110" xfId="0" applyNumberFormat="1" applyFont="1" applyFill="1" applyBorder="1" applyAlignment="1">
      <alignment horizontal="center" vertical="center" wrapText="1"/>
    </xf>
    <xf numFmtId="3" fontId="13" fillId="34" borderId="111" xfId="0" applyNumberFormat="1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 wrapText="1"/>
    </xf>
    <xf numFmtId="3" fontId="13" fillId="34" borderId="40" xfId="0" applyNumberFormat="1" applyFont="1" applyFill="1" applyBorder="1" applyAlignment="1">
      <alignment horizontal="center" vertical="center" wrapText="1"/>
    </xf>
    <xf numFmtId="3" fontId="13" fillId="37" borderId="53" xfId="0" applyNumberFormat="1" applyFont="1" applyFill="1" applyBorder="1" applyAlignment="1">
      <alignment horizontal="center" vertical="center" wrapText="1"/>
    </xf>
    <xf numFmtId="3" fontId="13" fillId="37" borderId="17" xfId="0" applyNumberFormat="1" applyFont="1" applyFill="1" applyBorder="1" applyAlignment="1">
      <alignment horizontal="center" vertical="center" wrapText="1"/>
    </xf>
    <xf numFmtId="3" fontId="13" fillId="37" borderId="5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0" fillId="0" borderId="10" xfId="47" applyFill="1" applyBorder="1" applyAlignment="1" applyProtection="1">
      <alignment horizontal="left"/>
      <protection/>
    </xf>
    <xf numFmtId="0" fontId="10" fillId="0" borderId="11" xfId="47" applyFill="1" applyBorder="1" applyAlignment="1" applyProtection="1">
      <alignment horizontal="left"/>
      <protection/>
    </xf>
    <xf numFmtId="0" fontId="10" fillId="0" borderId="10" xfId="47" applyBorder="1" applyAlignment="1" applyProtection="1">
      <alignment horizontal="left"/>
      <protection/>
    </xf>
    <xf numFmtId="0" fontId="10" fillId="0" borderId="11" xfId="47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21" xfId="47" applyBorder="1" applyAlignment="1" applyProtection="1">
      <alignment horizontal="left"/>
      <protection/>
    </xf>
    <xf numFmtId="0" fontId="10" fillId="0" borderId="22" xfId="47" applyBorder="1" applyAlignment="1" applyProtection="1">
      <alignment horizontal="left"/>
      <protection/>
    </xf>
    <xf numFmtId="0" fontId="0" fillId="0" borderId="10" xfId="0" applyFill="1" applyBorder="1" applyAlignment="1">
      <alignment horizontal="left" wrapText="1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9" xfId="47" applyBorder="1" applyAlignment="1" applyProtection="1">
      <alignment horizontal="left"/>
      <protection/>
    </xf>
    <xf numFmtId="0" fontId="10" fillId="0" borderId="20" xfId="47" applyBorder="1" applyAlignment="1" applyProtection="1">
      <alignment horizontal="left"/>
      <protection/>
    </xf>
    <xf numFmtId="0" fontId="10" fillId="0" borderId="44" xfId="47" applyBorder="1" applyAlignment="1" applyProtection="1">
      <alignment horizontal="left"/>
      <protection/>
    </xf>
    <xf numFmtId="0" fontId="10" fillId="0" borderId="57" xfId="47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1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0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2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 quotePrefix="1">
      <alignment horizontal="center" vertical="center"/>
    </xf>
    <xf numFmtId="0" fontId="13" fillId="0" borderId="4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9" fillId="0" borderId="118" xfId="0" applyFont="1" applyBorder="1" applyAlignment="1" quotePrefix="1">
      <alignment horizontal="left"/>
    </xf>
    <xf numFmtId="0" fontId="13" fillId="0" borderId="0" xfId="0" applyFont="1" applyAlignment="1">
      <alignment horizont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37" borderId="16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0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5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/>
    </xf>
    <xf numFmtId="0" fontId="14" fillId="0" borderId="146" xfId="0" applyFont="1" applyBorder="1" applyAlignment="1">
      <alignment horizontal="center"/>
    </xf>
    <xf numFmtId="0" fontId="14" fillId="0" borderId="147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14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77" xfId="0" applyNumberFormat="1" applyFont="1" applyBorder="1" applyAlignment="1">
      <alignment horizontal="center" vertical="center" wrapText="1"/>
    </xf>
    <xf numFmtId="3" fontId="14" fillId="0" borderId="4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48" xfId="0" applyNumberFormat="1" applyFont="1" applyBorder="1" applyAlignment="1">
      <alignment horizontal="center" vertical="center" wrapText="1"/>
    </xf>
    <xf numFmtId="3" fontId="14" fillId="0" borderId="5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3" fillId="0" borderId="11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3" fontId="14" fillId="0" borderId="7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left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02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2" fillId="0" borderId="150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45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49" xfId="0" applyFont="1" applyBorder="1" applyAlignment="1">
      <alignment horizontal="left" vertical="center"/>
    </xf>
    <xf numFmtId="0" fontId="2" fillId="0" borderId="153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7" fillId="0" borderId="107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2" fillId="0" borderId="118" xfId="0" applyFont="1" applyBorder="1" applyAlignment="1">
      <alignment horizontal="left"/>
    </xf>
    <xf numFmtId="0" fontId="0" fillId="0" borderId="118" xfId="0" applyBorder="1" applyAlignment="1">
      <alignment horizontal="left"/>
    </xf>
    <xf numFmtId="0" fontId="2" fillId="0" borderId="154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35" borderId="156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33" borderId="49" xfId="0" applyFont="1" applyFill="1" applyBorder="1" applyAlignment="1">
      <alignment horizontal="center" wrapText="1"/>
    </xf>
    <xf numFmtId="0" fontId="14" fillId="33" borderId="153" xfId="0" applyFont="1" applyFill="1" applyBorder="1" applyAlignment="1">
      <alignment horizontal="center" wrapText="1"/>
    </xf>
    <xf numFmtId="0" fontId="14" fillId="33" borderId="59" xfId="0" applyFont="1" applyFill="1" applyBorder="1" applyAlignment="1">
      <alignment horizontal="center" wrapText="1"/>
    </xf>
    <xf numFmtId="0" fontId="2" fillId="0" borderId="14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chartsheet" Target="chartsheets/sheet2.xml" /><Relationship Id="rId32" Type="http://schemas.openxmlformats.org/officeDocument/2006/relationships/chartsheet" Target="chartsheets/sheet3.xml" /><Relationship Id="rId33" Type="http://schemas.openxmlformats.org/officeDocument/2006/relationships/worksheet" Target="worksheets/sheet30.xml" /><Relationship Id="rId34" Type="http://schemas.openxmlformats.org/officeDocument/2006/relationships/chartsheet" Target="chartsheets/sheet4.xml" /><Relationship Id="rId35" Type="http://schemas.openxmlformats.org/officeDocument/2006/relationships/chartsheet" Target="chartsheets/sheet5.xml" /><Relationship Id="rId36" Type="http://schemas.openxmlformats.org/officeDocument/2006/relationships/worksheet" Target="worksheets/sheet31.xml" /><Relationship Id="rId37" Type="http://schemas.openxmlformats.org/officeDocument/2006/relationships/chartsheet" Target="chartsheets/sheet6.xml" /><Relationship Id="rId38" Type="http://schemas.openxmlformats.org/officeDocument/2006/relationships/chartsheet" Target="chartsheets/sheet7.xml" /><Relationship Id="rId39" Type="http://schemas.openxmlformats.org/officeDocument/2006/relationships/worksheet" Target="worksheets/sheet32.xml" /><Relationship Id="rId40" Type="http://schemas.openxmlformats.org/officeDocument/2006/relationships/worksheet" Target="worksheets/sheet33.xml" /><Relationship Id="rId41" Type="http://schemas.openxmlformats.org/officeDocument/2006/relationships/chartsheet" Target="chartsheets/sheet8.xml" /><Relationship Id="rId42" Type="http://schemas.openxmlformats.org/officeDocument/2006/relationships/chartsheet" Target="chartsheets/sheet9.xml" /><Relationship Id="rId43" Type="http://schemas.openxmlformats.org/officeDocument/2006/relationships/worksheet" Target="worksheets/sheet34.xml" /><Relationship Id="rId44" Type="http://schemas.openxmlformats.org/officeDocument/2006/relationships/worksheet" Target="worksheets/sheet35.xml" /><Relationship Id="rId45" Type="http://schemas.openxmlformats.org/officeDocument/2006/relationships/chartsheet" Target="chartsheets/sheet10.xml" /><Relationship Id="rId46" Type="http://schemas.openxmlformats.org/officeDocument/2006/relationships/worksheet" Target="worksheets/sheet36.xml" /><Relationship Id="rId47" Type="http://schemas.openxmlformats.org/officeDocument/2006/relationships/chartsheet" Target="chartsheets/sheet11.xml" /><Relationship Id="rId48" Type="http://schemas.openxmlformats.org/officeDocument/2006/relationships/chartsheet" Target="chartsheets/sheet12.xml" /><Relationship Id="rId49" Type="http://schemas.openxmlformats.org/officeDocument/2006/relationships/worksheet" Target="worksheets/sheet37.xml" /><Relationship Id="rId50" Type="http://schemas.openxmlformats.org/officeDocument/2006/relationships/chartsheet" Target="chartsheets/sheet13.xml" /><Relationship Id="rId51" Type="http://schemas.openxmlformats.org/officeDocument/2006/relationships/chartsheet" Target="chartsheets/sheet14.xml" /><Relationship Id="rId52" Type="http://schemas.openxmlformats.org/officeDocument/2006/relationships/worksheet" Target="worksheets/sheet38.xml" /><Relationship Id="rId53" Type="http://schemas.openxmlformats.org/officeDocument/2006/relationships/worksheet" Target="worksheets/sheet39.xml" /><Relationship Id="rId54" Type="http://schemas.openxmlformats.org/officeDocument/2006/relationships/worksheet" Target="worksheets/sheet40.xml" /><Relationship Id="rId55" Type="http://schemas.openxmlformats.org/officeDocument/2006/relationships/worksheet" Target="worksheets/sheet41.xml" /><Relationship Id="rId56" Type="http://schemas.openxmlformats.org/officeDocument/2006/relationships/worksheet" Target="worksheets/sheet42.xml" /><Relationship Id="rId57" Type="http://schemas.openxmlformats.org/officeDocument/2006/relationships/worksheet" Target="worksheets/sheet43.xml" /><Relationship Id="rId58" Type="http://schemas.openxmlformats.org/officeDocument/2006/relationships/worksheet" Target="worksheets/sheet44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DOĞUM SAYILARININ YILLARA VE YAPTIRANLARA GÖRE DAĞILIMI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1</a:t>
            </a:r>
          </a:p>
        </c:rich>
      </c:tx>
      <c:layout>
        <c:manualLayout>
          <c:xMode val="factor"/>
          <c:yMode val="factor"/>
          <c:x val="0.011"/>
          <c:y val="0.0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585"/>
          <c:y val="0.26025"/>
          <c:w val="0.6585"/>
          <c:h val="0.543"/>
        </c:manualLayout>
      </c:layout>
      <c:bar3DChart>
        <c:barDir val="col"/>
        <c:grouping val="clustered"/>
        <c:varyColors val="0"/>
        <c:ser>
          <c:idx val="0"/>
          <c:order val="0"/>
          <c:tx>
            <c:v>Hastane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2'!$B$7:$B$23</c:f>
              <c:numCache>
                <c:ptCount val="17"/>
                <c:pt idx="0">
                  <c:v>16703</c:v>
                </c:pt>
                <c:pt idx="1">
                  <c:v>16220</c:v>
                </c:pt>
                <c:pt idx="2">
                  <c:v>16948</c:v>
                </c:pt>
                <c:pt idx="3">
                  <c:v>19291</c:v>
                </c:pt>
                <c:pt idx="4">
                  <c:v>20527</c:v>
                </c:pt>
                <c:pt idx="5">
                  <c:v>21600</c:v>
                </c:pt>
                <c:pt idx="6">
                  <c:v>21782</c:v>
                </c:pt>
                <c:pt idx="7">
                  <c:v>21901</c:v>
                </c:pt>
                <c:pt idx="8">
                  <c:v>19717</c:v>
                </c:pt>
                <c:pt idx="9">
                  <c:v>18622</c:v>
                </c:pt>
                <c:pt idx="10">
                  <c:v>20447</c:v>
                </c:pt>
                <c:pt idx="11">
                  <c:v>20512</c:v>
                </c:pt>
                <c:pt idx="12">
                  <c:v>19948</c:v>
                </c:pt>
                <c:pt idx="13">
                  <c:v>19486</c:v>
                </c:pt>
                <c:pt idx="14">
                  <c:v>25306</c:v>
                </c:pt>
                <c:pt idx="15">
                  <c:v>24644</c:v>
                </c:pt>
                <c:pt idx="16">
                  <c:v>23378</c:v>
                </c:pt>
              </c:numCache>
            </c:numRef>
          </c:val>
          <c:shape val="box"/>
        </c:ser>
        <c:ser>
          <c:idx val="1"/>
          <c:order val="1"/>
          <c:tx>
            <c:v>Hekim Yardımı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2'!$D$7:$D$23</c:f>
              <c:numCache>
                <c:ptCount val="17"/>
                <c:pt idx="0">
                  <c:v>18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Ebe Yardımı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2'!$F$7:$F$23</c:f>
              <c:numCache>
                <c:ptCount val="17"/>
                <c:pt idx="0">
                  <c:v>593</c:v>
                </c:pt>
                <c:pt idx="1">
                  <c:v>368</c:v>
                </c:pt>
                <c:pt idx="2">
                  <c:v>241</c:v>
                </c:pt>
                <c:pt idx="3">
                  <c:v>178</c:v>
                </c:pt>
                <c:pt idx="4">
                  <c:v>111</c:v>
                </c:pt>
                <c:pt idx="5">
                  <c:v>78</c:v>
                </c:pt>
                <c:pt idx="6">
                  <c:v>50</c:v>
                </c:pt>
                <c:pt idx="7">
                  <c:v>30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Diğer Sağlık Personeli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2'!$H$7:$H$23</c:f>
              <c:numCache>
                <c:ptCount val="17"/>
                <c:pt idx="0">
                  <c:v>31</c:v>
                </c:pt>
                <c:pt idx="1">
                  <c:v>44</c:v>
                </c:pt>
                <c:pt idx="2">
                  <c:v>43</c:v>
                </c:pt>
                <c:pt idx="3">
                  <c:v>60</c:v>
                </c:pt>
                <c:pt idx="4">
                  <c:v>65</c:v>
                </c:pt>
                <c:pt idx="5">
                  <c:v>22</c:v>
                </c:pt>
                <c:pt idx="6">
                  <c:v>21</c:v>
                </c:pt>
                <c:pt idx="7">
                  <c:v>12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Sağlık Personeli Yardımı Olmadan</c:v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2'!$L$7:$L$23</c:f>
              <c:numCache>
                <c:ptCount val="17"/>
                <c:pt idx="0">
                  <c:v>264</c:v>
                </c:pt>
                <c:pt idx="1">
                  <c:v>168</c:v>
                </c:pt>
                <c:pt idx="2">
                  <c:v>284</c:v>
                </c:pt>
                <c:pt idx="3">
                  <c:v>288</c:v>
                </c:pt>
                <c:pt idx="4">
                  <c:v>264</c:v>
                </c:pt>
                <c:pt idx="5">
                  <c:v>212</c:v>
                </c:pt>
                <c:pt idx="6">
                  <c:v>167</c:v>
                </c:pt>
                <c:pt idx="7">
                  <c:v>126</c:v>
                </c:pt>
                <c:pt idx="8">
                  <c:v>75</c:v>
                </c:pt>
                <c:pt idx="9">
                  <c:v>33</c:v>
                </c:pt>
                <c:pt idx="10">
                  <c:v>24</c:v>
                </c:pt>
                <c:pt idx="11">
                  <c:v>30</c:v>
                </c:pt>
                <c:pt idx="12">
                  <c:v>26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618861"/>
        <c:axId val="17946970"/>
      </c:bar3DChart>
      <c:catAx>
        <c:axId val="618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YILLAR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46970"/>
        <c:crosses val="autoZero"/>
        <c:auto val="1"/>
        <c:lblOffset val="100"/>
        <c:tickLblSkip val="1"/>
        <c:noMultiLvlLbl val="0"/>
      </c:catAx>
      <c:valAx>
        <c:axId val="17946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8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36425"/>
          <c:w val="0.1542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150 BAŞLIKLI A LİSTESİNE GÖRE 
CİNSİYET DAĞILIMI (2007 YILI)
GRAFİK 5.1</a:t>
            </a:r>
          </a:p>
        </c:rich>
      </c:tx>
      <c:layout>
        <c:manualLayout>
          <c:xMode val="factor"/>
          <c:yMode val="factor"/>
          <c:x val="0.0135"/>
          <c:y val="0.024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785"/>
          <c:w val="0.8747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21'!$G$5:$G$14</c:f>
              <c:numCache>
                <c:ptCount val="10"/>
                <c:pt idx="0">
                  <c:v>47.20071742699066</c:v>
                </c:pt>
                <c:pt idx="1">
                  <c:v>45.75458026800195</c:v>
                </c:pt>
                <c:pt idx="2">
                  <c:v>37.71031805694135</c:v>
                </c:pt>
                <c:pt idx="3">
                  <c:v>46.723530706581556</c:v>
                </c:pt>
                <c:pt idx="4">
                  <c:v>45.34692296518665</c:v>
                </c:pt>
                <c:pt idx="5">
                  <c:v>38.95759065765212</c:v>
                </c:pt>
                <c:pt idx="6">
                  <c:v>41.45490462690971</c:v>
                </c:pt>
                <c:pt idx="7">
                  <c:v>36.17431241091696</c:v>
                </c:pt>
                <c:pt idx="8">
                  <c:v>32.555885944883975</c:v>
                </c:pt>
                <c:pt idx="9">
                  <c:v>40.55373485456301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18'!$H$6:$H$15</c:f>
              <c:numCache>
                <c:ptCount val="10"/>
                <c:pt idx="0">
                  <c:v>53.63479793327192</c:v>
                </c:pt>
                <c:pt idx="1">
                  <c:v>53.749624737316125</c:v>
                </c:pt>
                <c:pt idx="2">
                  <c:v>61.132532775145975</c:v>
                </c:pt>
                <c:pt idx="3">
                  <c:v>52.2207267833109</c:v>
                </c:pt>
                <c:pt idx="4">
                  <c:v>53.88071114509654</c:v>
                </c:pt>
                <c:pt idx="5">
                  <c:v>70.95044914517531</c:v>
                </c:pt>
                <c:pt idx="6">
                  <c:v>60.08760286700292</c:v>
                </c:pt>
                <c:pt idx="7">
                  <c:v>70.14652014652015</c:v>
                </c:pt>
                <c:pt idx="8">
                  <c:v>62.50955219318356</c:v>
                </c:pt>
                <c:pt idx="9">
                  <c:v>60.261847685782776</c:v>
                </c:pt>
              </c:numCache>
            </c:numRef>
          </c:val>
          <c:shape val="box"/>
        </c:ser>
        <c:shape val="box"/>
        <c:axId val="57341383"/>
        <c:axId val="52287372"/>
      </c:bar3DChart>
      <c:catAx>
        <c:axId val="57341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33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87372"/>
        <c:crosses val="autoZero"/>
        <c:auto val="1"/>
        <c:lblOffset val="100"/>
        <c:tickLblSkip val="2"/>
        <c:noMultiLvlLbl val="0"/>
      </c:catAx>
      <c:valAx>
        <c:axId val="5228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341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"/>
          <c:y val="0.5195"/>
          <c:w val="0.069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 
150 BAŞLIKLI A LİSTESİNE GÖRE DAĞILIMI (2007 YILI)
GRAFİK 5.2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"/>
          <c:y val="0.21725"/>
          <c:w val="0.38475"/>
          <c:h val="0.62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ash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8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21'!$F$5:$F$14</c:f>
              <c:numCache>
                <c:ptCount val="10"/>
                <c:pt idx="0">
                  <c:v>197372</c:v>
                </c:pt>
                <c:pt idx="1">
                  <c:v>162163</c:v>
                </c:pt>
                <c:pt idx="2">
                  <c:v>146326</c:v>
                </c:pt>
                <c:pt idx="3">
                  <c:v>90860</c:v>
                </c:pt>
                <c:pt idx="4">
                  <c:v>82612</c:v>
                </c:pt>
                <c:pt idx="5">
                  <c:v>81350</c:v>
                </c:pt>
                <c:pt idx="6">
                  <c:v>77957</c:v>
                </c:pt>
                <c:pt idx="7">
                  <c:v>75772</c:v>
                </c:pt>
                <c:pt idx="8">
                  <c:v>75332</c:v>
                </c:pt>
                <c:pt idx="9">
                  <c:v>73537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ÖLÜMLERİN YAŞ GRUPLARINA GÖRE DAĞILIMI (2007-2008-2009)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6</a:t>
            </a:r>
          </a:p>
        </c:rich>
      </c:tx>
      <c:layout>
        <c:manualLayout>
          <c:xMode val="factor"/>
          <c:yMode val="factor"/>
          <c:x val="0.01"/>
          <c:y val="0.037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5875"/>
          <c:y val="0.2655"/>
          <c:w val="0.87475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v>Yaş Gruplarına Göre Ölüm Oranı 2007 (%)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'TABLO 22.1'!$A$8:$A$15</c:f>
              <c:strCache>
                <c:ptCount val="8"/>
                <c:pt idx="0">
                  <c:v>0</c:v>
                </c:pt>
                <c:pt idx="1">
                  <c:v>1_4</c:v>
                </c:pt>
                <c:pt idx="2">
                  <c:v>5_9</c:v>
                </c:pt>
                <c:pt idx="3">
                  <c:v>10_14</c:v>
                </c:pt>
                <c:pt idx="4">
                  <c:v>15_24</c:v>
                </c:pt>
                <c:pt idx="5">
                  <c:v>25_44</c:v>
                </c:pt>
                <c:pt idx="6">
                  <c:v>45_64</c:v>
                </c:pt>
                <c:pt idx="7">
                  <c:v>65+</c:v>
                </c:pt>
              </c:strCache>
            </c:strRef>
          </c:cat>
          <c:val>
            <c:numRef>
              <c:f>'TABLO 22.1'!$Y$8:$Y$15</c:f>
              <c:numCache>
                <c:ptCount val="8"/>
                <c:pt idx="0">
                  <c:v>12.823779193205946</c:v>
                </c:pt>
                <c:pt idx="1">
                  <c:v>1.8683651804670913</c:v>
                </c:pt>
                <c:pt idx="2">
                  <c:v>0.46709129511677283</c:v>
                </c:pt>
                <c:pt idx="3">
                  <c:v>0.3397027600849257</c:v>
                </c:pt>
                <c:pt idx="4">
                  <c:v>1.5711252653927814</c:v>
                </c:pt>
                <c:pt idx="5">
                  <c:v>2.08067940552017</c:v>
                </c:pt>
                <c:pt idx="6">
                  <c:v>15.54140127388535</c:v>
                </c:pt>
                <c:pt idx="7">
                  <c:v>65.30785562632695</c:v>
                </c:pt>
              </c:numCache>
            </c:numRef>
          </c:val>
          <c:shape val="box"/>
        </c:ser>
        <c:ser>
          <c:idx val="1"/>
          <c:order val="1"/>
          <c:tx>
            <c:v>Yaş Gruplarına Göre Ölüm Oranı 2008 (%)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'TABLO 22.1'!$AC$8:$AC$15</c:f>
              <c:numCache>
                <c:ptCount val="8"/>
                <c:pt idx="0">
                  <c:v>10.9255079006772</c:v>
                </c:pt>
                <c:pt idx="1">
                  <c:v>1.3092550790067718</c:v>
                </c:pt>
                <c:pt idx="2">
                  <c:v>0.3160270880361174</c:v>
                </c:pt>
                <c:pt idx="3">
                  <c:v>0.1805869074492099</c:v>
                </c:pt>
                <c:pt idx="4">
                  <c:v>1.1286681715575622</c:v>
                </c:pt>
                <c:pt idx="5">
                  <c:v>3.069977426636569</c:v>
                </c:pt>
                <c:pt idx="6">
                  <c:v>16.117381489841986</c:v>
                </c:pt>
                <c:pt idx="7">
                  <c:v>66.95259593679458</c:v>
                </c:pt>
              </c:numCache>
            </c:numRef>
          </c:val>
          <c:shape val="box"/>
        </c:ser>
        <c:ser>
          <c:idx val="2"/>
          <c:order val="2"/>
          <c:tx>
            <c:v>Yaş Gruplarına Göre Ölüm Oranı 2009 (%)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'TABLO 22.1'!$AG$8:$AG$15</c:f>
              <c:numCache>
                <c:ptCount val="8"/>
                <c:pt idx="0">
                  <c:v>10.570719602977666</c:v>
                </c:pt>
                <c:pt idx="1">
                  <c:v>1.488833746898263</c:v>
                </c:pt>
                <c:pt idx="2">
                  <c:v>0.34739454094292804</c:v>
                </c:pt>
                <c:pt idx="3">
                  <c:v>0.34739454094292804</c:v>
                </c:pt>
                <c:pt idx="4">
                  <c:v>0.7444168734491315</c:v>
                </c:pt>
                <c:pt idx="5">
                  <c:v>3.4243176178660053</c:v>
                </c:pt>
                <c:pt idx="6">
                  <c:v>13.995037220843672</c:v>
                </c:pt>
                <c:pt idx="7">
                  <c:v>69.08188585607941</c:v>
                </c:pt>
              </c:numCache>
            </c:numRef>
          </c:val>
          <c:shape val="box"/>
        </c:ser>
        <c:shape val="box"/>
        <c:axId val="39938781"/>
        <c:axId val="17373962"/>
      </c:bar3DChart>
      <c:catAx>
        <c:axId val="3993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Yaş Grupları</a:t>
                </a:r>
              </a:p>
            </c:rich>
          </c:tx>
          <c:layout>
            <c:manualLayout>
              <c:xMode val="factor"/>
              <c:yMode val="factor"/>
              <c:x val="-0.005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373962"/>
        <c:crosses val="autoZero"/>
        <c:auto val="1"/>
        <c:lblOffset val="100"/>
        <c:tickLblSkip val="1"/>
        <c:noMultiLvlLbl val="0"/>
      </c:catAx>
      <c:valAx>
        <c:axId val="1737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Ölüm Oranı (%)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938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35"/>
          <c:y val="0.86425"/>
          <c:w val="0.225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CİNSİYET DAĞILIMI (2008)
Grafik 7.1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8"/>
      <c:hPercent val="57"/>
      <c:rotY val="24"/>
      <c:depthPercent val="100"/>
      <c:rAngAx val="1"/>
    </c:view3D>
    <c:plotArea>
      <c:layout>
        <c:manualLayout>
          <c:xMode val="edge"/>
          <c:yMode val="edge"/>
          <c:x val="0.082"/>
          <c:y val="0.18175"/>
          <c:w val="0.8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 Oranı</c:v>
          </c:tx>
          <c:spPr>
            <a:pattFill prst="pct90">
              <a:fgClr>
                <a:srgbClr val="170000"/>
              </a:fgClr>
              <a:bgClr>
                <a:srgbClr val="090000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90000"/>
                  </a:solidFill>
                </c14:spPr>
              </c14:invertSolidFillFmt>
            </c:ext>
          </c:extLst>
          <c:cat>
            <c:strRef>
              <c:f>'TABLO 23'!$C$5:$C$14</c:f>
              <c:strCache>
                <c:ptCount val="10"/>
                <c:pt idx="0">
                  <c:v>AKUT TONSİLİT</c:v>
                </c:pt>
                <c:pt idx="1">
                  <c:v>ESANSİYEL (PRİMER) HİPERTANSİYON</c:v>
                </c:pt>
                <c:pt idx="2">
                  <c:v>AKUT FARANJİT</c:v>
                </c:pt>
                <c:pt idx="3">
                  <c:v>AKUT NAZOFARANJİT (NEZLE)</c:v>
                </c:pt>
                <c:pt idx="4">
                  <c:v>DİĞER YUMUŞAK DOKU BOZUKLUKLARI,BAŞKA YERDE SINIFLANMAMIŞ</c:v>
                </c:pt>
                <c:pt idx="5">
                  <c:v>PEPTİK ÜLSER, YERİ TANIMLANMAMIŞ</c:v>
                </c:pt>
                <c:pt idx="6">
                  <c:v>SİSTİT</c:v>
                </c:pt>
                <c:pt idx="7">
                  <c:v>AKUT BRONŞİT</c:v>
                </c:pt>
                <c:pt idx="8">
                  <c:v>DEMİR EKSİKLİĞİ ANEMİSİ</c:v>
                </c:pt>
                <c:pt idx="9">
                  <c:v>ARTRİT, DİĞER</c:v>
                </c:pt>
              </c:strCache>
            </c:strRef>
          </c:cat>
          <c:val>
            <c:numRef>
              <c:f>'TABLO 23'!$G$5:$G$14</c:f>
              <c:numCache>
                <c:ptCount val="10"/>
                <c:pt idx="0">
                  <c:v>46.71326615603208</c:v>
                </c:pt>
                <c:pt idx="1">
                  <c:v>31.188914469397506</c:v>
                </c:pt>
                <c:pt idx="2">
                  <c:v>42.851484512575674</c:v>
                </c:pt>
                <c:pt idx="3">
                  <c:v>44.47095238969126</c:v>
                </c:pt>
                <c:pt idx="4">
                  <c:v>37.92307954235903</c:v>
                </c:pt>
                <c:pt idx="5">
                  <c:v>34.03489690602365</c:v>
                </c:pt>
                <c:pt idx="6">
                  <c:v>23.32792367463362</c:v>
                </c:pt>
                <c:pt idx="7">
                  <c:v>49.082417128213606</c:v>
                </c:pt>
                <c:pt idx="8">
                  <c:v>19.53431067181638</c:v>
                </c:pt>
                <c:pt idx="9">
                  <c:v>31.801784697171065</c:v>
                </c:pt>
              </c:numCache>
            </c:numRef>
          </c:val>
          <c:shape val="box"/>
        </c:ser>
        <c:ser>
          <c:idx val="1"/>
          <c:order val="1"/>
          <c:tx>
            <c:v>Bayan Oranı</c:v>
          </c:tx>
          <c:spPr>
            <a:pattFill prst="pct5">
              <a:fgClr>
                <a:srgbClr val="969696"/>
              </a:fgClr>
              <a:bgClr>
                <a:srgbClr val="FFFF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23'!$H$5:$H$14</c:f>
              <c:numCache>
                <c:ptCount val="10"/>
                <c:pt idx="0">
                  <c:v>53.28673384396792</c:v>
                </c:pt>
                <c:pt idx="1">
                  <c:v>68.81108553060248</c:v>
                </c:pt>
                <c:pt idx="2">
                  <c:v>57.14851548742433</c:v>
                </c:pt>
                <c:pt idx="3">
                  <c:v>55.52904761030874</c:v>
                </c:pt>
                <c:pt idx="4">
                  <c:v>62.07692045764097</c:v>
                </c:pt>
                <c:pt idx="5">
                  <c:v>65.96510309397635</c:v>
                </c:pt>
                <c:pt idx="6">
                  <c:v>76.67207632536638</c:v>
                </c:pt>
                <c:pt idx="7">
                  <c:v>50.917582871786394</c:v>
                </c:pt>
                <c:pt idx="8">
                  <c:v>80.46568932818361</c:v>
                </c:pt>
                <c:pt idx="9">
                  <c:v>68.19821530282894</c:v>
                </c:pt>
              </c:numCache>
            </c:numRef>
          </c:val>
          <c:shape val="box"/>
        </c:ser>
        <c:shape val="box"/>
        <c:axId val="34082851"/>
        <c:axId val="48878584"/>
      </c:bar3DChart>
      <c:catAx>
        <c:axId val="340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878584"/>
        <c:crosses val="autoZero"/>
        <c:auto val="1"/>
        <c:lblOffset val="100"/>
        <c:tickLblSkip val="3"/>
        <c:noMultiLvlLbl val="0"/>
      </c:catAx>
      <c:valAx>
        <c:axId val="4887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</a:t>
                </a:r>
              </a:p>
            </c:rich>
          </c:tx>
          <c:layout>
            <c:manualLayout>
              <c:xMode val="factor"/>
              <c:yMode val="factor"/>
              <c:x val="0.020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08285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24"/>
          <c:w val="0.080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5"/>
          <c:y val="0.15175"/>
          <c:w val="0.40725"/>
          <c:h val="0.66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ashVert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solidDmnd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lgConfetti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trellis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TONSİLİT
244.924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ESANSİYEL (PRİMER) HİPERTANSİYON
230.210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FARANJİT
186.829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NAZOFARANJİT (NEZLE)
163.473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DİĞER YUMUŞAK DOKU BOZUKLUKLARI,BAŞKA YERDE SINIFLANMAMIŞ
117.472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PEPTİK ÜLSER, YERİ TANIMLANMAMIŞ
86.426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SİSTİT
81.336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BRONŞİT
72.582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DEMİR EKSİKLİĞİ ANEMİSİ
72.237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ARTRİT, DİĞER
63.204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'TABLO 23'!$C$5:$C$14</c:f>
              <c:strCache>
                <c:ptCount val="10"/>
                <c:pt idx="0">
                  <c:v>AKUT TONSİLİT</c:v>
                </c:pt>
                <c:pt idx="1">
                  <c:v>ESANSİYEL (PRİMER) HİPERTANSİYON</c:v>
                </c:pt>
                <c:pt idx="2">
                  <c:v>AKUT FARANJİT</c:v>
                </c:pt>
                <c:pt idx="3">
                  <c:v>AKUT NAZOFARANJİT (NEZLE)</c:v>
                </c:pt>
                <c:pt idx="4">
                  <c:v>DİĞER YUMUŞAK DOKU BOZUKLUKLARI,BAŞKA YERDE SINIFLANMAMIŞ</c:v>
                </c:pt>
                <c:pt idx="5">
                  <c:v>PEPTİK ÜLSER, YERİ TANIMLANMAMIŞ</c:v>
                </c:pt>
                <c:pt idx="6">
                  <c:v>SİSTİT</c:v>
                </c:pt>
                <c:pt idx="7">
                  <c:v>AKUT BRONŞİT</c:v>
                </c:pt>
                <c:pt idx="8">
                  <c:v>DEMİR EKSİKLİĞİ ANEMİSİ</c:v>
                </c:pt>
                <c:pt idx="9">
                  <c:v>ARTRİT, DİĞER</c:v>
                </c:pt>
              </c:strCache>
            </c:strRef>
          </c:cat>
          <c:val>
            <c:numRef>
              <c:f>'TABLO 23'!$F$5:$F$14</c:f>
              <c:numCache>
                <c:ptCount val="10"/>
                <c:pt idx="0">
                  <c:v>244924</c:v>
                </c:pt>
                <c:pt idx="1">
                  <c:v>230210</c:v>
                </c:pt>
                <c:pt idx="2">
                  <c:v>186829</c:v>
                </c:pt>
                <c:pt idx="3">
                  <c:v>163473</c:v>
                </c:pt>
                <c:pt idx="4">
                  <c:v>117472</c:v>
                </c:pt>
                <c:pt idx="5">
                  <c:v>86426</c:v>
                </c:pt>
                <c:pt idx="6">
                  <c:v>81336</c:v>
                </c:pt>
                <c:pt idx="7">
                  <c:v>72582</c:v>
                </c:pt>
                <c:pt idx="8">
                  <c:v>72237</c:v>
                </c:pt>
                <c:pt idx="9">
                  <c:v>63204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CİNSİYET DAĞILIMI (2009)
Grafik 8.1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8"/>
      <c:hPercent val="57"/>
      <c:rotY val="24"/>
      <c:depthPercent val="100"/>
      <c:rAngAx val="1"/>
    </c:view3D>
    <c:plotArea>
      <c:layout>
        <c:manualLayout>
          <c:xMode val="edge"/>
          <c:yMode val="edge"/>
          <c:x val="0.082"/>
          <c:y val="0.18175"/>
          <c:w val="0.8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 Oranı</c:v>
          </c:tx>
          <c:spPr>
            <a:pattFill prst="pct90">
              <a:fgClr>
                <a:srgbClr val="170000"/>
              </a:fgClr>
              <a:bgClr>
                <a:srgbClr val="090000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90000"/>
                  </a:solidFill>
                </c14:spPr>
              </c14:invertSolidFillFmt>
            </c:ext>
          </c:extLst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24'!$G$5:$G$14</c:f>
              <c:numCache>
                <c:ptCount val="10"/>
                <c:pt idx="0">
                  <c:v>43.048679140748945</c:v>
                </c:pt>
                <c:pt idx="1">
                  <c:v>46.30028084797971</c:v>
                </c:pt>
                <c:pt idx="2">
                  <c:v>33.969187844968765</c:v>
                </c:pt>
                <c:pt idx="3">
                  <c:v>43.839620223814116</c:v>
                </c:pt>
                <c:pt idx="4">
                  <c:v>35.95965796046226</c:v>
                </c:pt>
                <c:pt idx="5">
                  <c:v>35.331728599368134</c:v>
                </c:pt>
                <c:pt idx="6">
                  <c:v>47.08325828530259</c:v>
                </c:pt>
                <c:pt idx="7">
                  <c:v>34.26347958201408</c:v>
                </c:pt>
                <c:pt idx="8">
                  <c:v>45.688747301353274</c:v>
                </c:pt>
                <c:pt idx="9">
                  <c:v>38.41916055838274</c:v>
                </c:pt>
              </c:numCache>
            </c:numRef>
          </c:val>
          <c:shape val="box"/>
        </c:ser>
        <c:ser>
          <c:idx val="1"/>
          <c:order val="1"/>
          <c:tx>
            <c:v>Bayan Oranı</c:v>
          </c:tx>
          <c:spPr>
            <a:pattFill prst="pct5">
              <a:fgClr>
                <a:srgbClr val="969696"/>
              </a:fgClr>
              <a:bgClr>
                <a:srgbClr val="FFFF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24'!$H$5:$H$14</c:f>
              <c:numCache>
                <c:ptCount val="10"/>
                <c:pt idx="0">
                  <c:v>56.951320859251055</c:v>
                </c:pt>
                <c:pt idx="1">
                  <c:v>53.6997191520203</c:v>
                </c:pt>
                <c:pt idx="2">
                  <c:v>66.03081215503124</c:v>
                </c:pt>
                <c:pt idx="3">
                  <c:v>56.160379776185884</c:v>
                </c:pt>
                <c:pt idx="4">
                  <c:v>64.04034203953773</c:v>
                </c:pt>
                <c:pt idx="5">
                  <c:v>64.66827140063187</c:v>
                </c:pt>
                <c:pt idx="6">
                  <c:v>52.9167417146974</c:v>
                </c:pt>
                <c:pt idx="7">
                  <c:v>65.73652041798593</c:v>
                </c:pt>
                <c:pt idx="8">
                  <c:v>54.311252698646726</c:v>
                </c:pt>
                <c:pt idx="9">
                  <c:v>61.58083944161725</c:v>
                </c:pt>
              </c:numCache>
            </c:numRef>
          </c:val>
          <c:shape val="box"/>
        </c:ser>
        <c:shape val="box"/>
        <c:axId val="8192793"/>
        <c:axId val="36264406"/>
      </c:bar3DChart>
      <c:catAx>
        <c:axId val="8192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264406"/>
        <c:crosses val="autoZero"/>
        <c:auto val="1"/>
        <c:lblOffset val="100"/>
        <c:tickLblSkip val="3"/>
        <c:noMultiLvlLbl val="0"/>
      </c:catAx>
      <c:valAx>
        <c:axId val="3626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</a:t>
                </a:r>
              </a:p>
            </c:rich>
          </c:tx>
          <c:layout>
            <c:manualLayout>
              <c:xMode val="factor"/>
              <c:yMode val="factor"/>
              <c:x val="0.020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1927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24"/>
          <c:w val="0.080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ICD-10'A GÖRE DAĞILIMI (2009 YILI)
GRAFİK 8.2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75"/>
          <c:y val="0.217"/>
          <c:w val="0.38525"/>
          <c:h val="0.6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ash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8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24'!$F$5:$F$14</c:f>
              <c:numCache>
                <c:ptCount val="10"/>
                <c:pt idx="0">
                  <c:v>198545</c:v>
                </c:pt>
                <c:pt idx="1">
                  <c:v>176608</c:v>
                </c:pt>
                <c:pt idx="2">
                  <c:v>164870</c:v>
                </c:pt>
                <c:pt idx="3">
                  <c:v>163886</c:v>
                </c:pt>
                <c:pt idx="4">
                  <c:v>94492</c:v>
                </c:pt>
                <c:pt idx="5">
                  <c:v>93058</c:v>
                </c:pt>
                <c:pt idx="6">
                  <c:v>88832</c:v>
                </c:pt>
                <c:pt idx="7">
                  <c:v>86223</c:v>
                </c:pt>
                <c:pt idx="8">
                  <c:v>75964</c:v>
                </c:pt>
                <c:pt idx="9">
                  <c:v>64257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>
        <c:manualLayout>
          <c:xMode val="edge"/>
          <c:yMode val="edge"/>
          <c:x val="0.02175"/>
          <c:y val="0.152"/>
          <c:w val="0.96125"/>
          <c:h val="0.6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'TABLO 6.1'!$B$6</c:f>
              <c:strCache>
                <c:ptCount val="1"/>
                <c:pt idx="0">
                  <c:v>RİA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6.1'!$C$6:$H$6</c:f>
              <c:numCache/>
            </c:numRef>
          </c:val>
          <c:shape val="box"/>
        </c:ser>
        <c:ser>
          <c:idx val="1"/>
          <c:order val="1"/>
          <c:tx>
            <c:strRef>
              <c:f>'TABLO 6.1'!$B$7</c:f>
              <c:strCache>
                <c:ptCount val="1"/>
                <c:pt idx="0">
                  <c:v>HAP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6.1'!$C$7:$H$7</c:f>
              <c:numCache/>
            </c:numRef>
          </c:val>
          <c:shape val="box"/>
        </c:ser>
        <c:ser>
          <c:idx val="2"/>
          <c:order val="2"/>
          <c:tx>
            <c:strRef>
              <c:f>'TABLO 6.1'!$B$8</c:f>
              <c:strCache>
                <c:ptCount val="1"/>
                <c:pt idx="0">
                  <c:v>KONDOM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6.1'!$C$8:$H$8</c:f>
              <c:numCache/>
            </c:numRef>
          </c:val>
          <c:shape val="box"/>
        </c:ser>
        <c:ser>
          <c:idx val="3"/>
          <c:order val="3"/>
          <c:tx>
            <c:strRef>
              <c:f>'TABLO 6.1'!$B$9</c:f>
              <c:strCache>
                <c:ptCount val="1"/>
                <c:pt idx="0">
                  <c:v>ENJEKSİYON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6.1'!$C$5:$H$5</c:f>
              <c:numCache/>
            </c:numRef>
          </c:cat>
          <c:val>
            <c:numRef>
              <c:f>'TABLO 6.1'!$C$9:$H$9</c:f>
              <c:numCache/>
            </c:numRef>
          </c:val>
          <c:shape val="box"/>
        </c:ser>
        <c:shape val="box"/>
        <c:axId val="50700083"/>
        <c:axId val="61016264"/>
      </c:bar3DChart>
      <c:catAx>
        <c:axId val="5070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6264"/>
        <c:crosses val="autoZero"/>
        <c:auto val="1"/>
        <c:lblOffset val="100"/>
        <c:tickLblSkip val="1"/>
        <c:noMultiLvlLbl val="0"/>
      </c:catAx>
      <c:valAx>
        <c:axId val="61016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0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896"/>
          <c:w val="0.295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43"/>
      <c:rotY val="44"/>
      <c:depthPercent val="100"/>
      <c:rAngAx val="1"/>
    </c:view3D>
    <c:plotArea>
      <c:layout>
        <c:manualLayout>
          <c:xMode val="edge"/>
          <c:yMode val="edge"/>
          <c:x val="0.219"/>
          <c:y val="0.113"/>
          <c:w val="0.572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'TABLO 6.1'!$B$11</c:f>
              <c:strCache>
                <c:ptCount val="1"/>
                <c:pt idx="0">
                  <c:v>RİA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6.1'!$C$11:$H$11</c:f>
              <c:numCache/>
            </c:numRef>
          </c:val>
          <c:shape val="box"/>
        </c:ser>
        <c:ser>
          <c:idx val="1"/>
          <c:order val="1"/>
          <c:tx>
            <c:strRef>
              <c:f>'TABLO 6.1'!$B$12</c:f>
              <c:strCache>
                <c:ptCount val="1"/>
                <c:pt idx="0">
                  <c:v>HAP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6.1'!$C$12:$H$12</c:f>
              <c:numCache/>
            </c:numRef>
          </c:val>
          <c:shape val="box"/>
        </c:ser>
        <c:ser>
          <c:idx val="2"/>
          <c:order val="2"/>
          <c:tx>
            <c:strRef>
              <c:f>'TABLO 6.1'!$B$13</c:f>
              <c:strCache>
                <c:ptCount val="1"/>
                <c:pt idx="0">
                  <c:v>KONDOM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6.1'!$C$13:$H$13</c:f>
              <c:numCache/>
            </c:numRef>
          </c:val>
          <c:shape val="box"/>
        </c:ser>
        <c:ser>
          <c:idx val="3"/>
          <c:order val="3"/>
          <c:tx>
            <c:strRef>
              <c:f>'TABLO 6.1'!$B$14</c:f>
              <c:strCache>
                <c:ptCount val="1"/>
                <c:pt idx="0">
                  <c:v>ENJEKSİYON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6.1'!$C$14:$H$14</c:f>
              <c:numCache/>
            </c:numRef>
          </c:val>
          <c:shape val="box"/>
        </c:ser>
        <c:shape val="box"/>
        <c:axId val="24641193"/>
        <c:axId val="43505958"/>
      </c:bar3DChart>
      <c:catAx>
        <c:axId val="246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505958"/>
        <c:crosses val="autoZero"/>
        <c:auto val="1"/>
        <c:lblOffset val="100"/>
        <c:tickLblSkip val="1"/>
        <c:noMultiLvlLbl val="0"/>
      </c:catAx>
      <c:valAx>
        <c:axId val="43505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64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"/>
          <c:w val="0.2967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CİNSİYET DAĞILIMI (2005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2.1</a:t>
            </a:r>
          </a:p>
        </c:rich>
      </c:tx>
      <c:layout>
        <c:manualLayout>
          <c:xMode val="factor"/>
          <c:yMode val="factor"/>
          <c:x val="0.009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30825"/>
          <c:w val="0.927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17'!$E$7:$E$16</c:f>
              <c:numCache>
                <c:ptCount val="10"/>
                <c:pt idx="0">
                  <c:v>46.62177801157286</c:v>
                </c:pt>
                <c:pt idx="1">
                  <c:v>40.19132138535124</c:v>
                </c:pt>
                <c:pt idx="2">
                  <c:v>45.07252781532702</c:v>
                </c:pt>
                <c:pt idx="3">
                  <c:v>45.867352348637475</c:v>
                </c:pt>
                <c:pt idx="4">
                  <c:v>50.259662519616256</c:v>
                </c:pt>
                <c:pt idx="5">
                  <c:v>42.71981282425147</c:v>
                </c:pt>
                <c:pt idx="6">
                  <c:v>37.550170674068795</c:v>
                </c:pt>
                <c:pt idx="7">
                  <c:v>47.28803819290956</c:v>
                </c:pt>
                <c:pt idx="8">
                  <c:v>40.53281853281853</c:v>
                </c:pt>
                <c:pt idx="9">
                  <c:v>40.30686406460296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17'!$F$7:$F$16</c:f>
              <c:numCache>
                <c:ptCount val="10"/>
                <c:pt idx="0">
                  <c:v>53.37822198842714</c:v>
                </c:pt>
                <c:pt idx="1">
                  <c:v>59.80867861464877</c:v>
                </c:pt>
                <c:pt idx="2">
                  <c:v>54.92747218467298</c:v>
                </c:pt>
                <c:pt idx="3">
                  <c:v>54.13264765136253</c:v>
                </c:pt>
                <c:pt idx="4">
                  <c:v>49.74033748038375</c:v>
                </c:pt>
                <c:pt idx="5">
                  <c:v>57.28018717574853</c:v>
                </c:pt>
                <c:pt idx="6">
                  <c:v>62.449829325931205</c:v>
                </c:pt>
                <c:pt idx="7">
                  <c:v>52.71196180709045</c:v>
                </c:pt>
                <c:pt idx="8">
                  <c:v>59.46718146718146</c:v>
                </c:pt>
                <c:pt idx="9">
                  <c:v>59.69313593539704</c:v>
                </c:pt>
              </c:numCache>
            </c:numRef>
          </c:val>
          <c:shape val="box"/>
        </c:ser>
        <c:shape val="box"/>
        <c:axId val="53713231"/>
        <c:axId val="14179828"/>
      </c:bar3DChart>
      <c:catAx>
        <c:axId val="53713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179828"/>
        <c:crosses val="autoZero"/>
        <c:auto val="1"/>
        <c:lblOffset val="100"/>
        <c:tickLblSkip val="1"/>
        <c:noMultiLvlLbl val="0"/>
      </c:catAx>
      <c:valAx>
        <c:axId val="14179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713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75"/>
          <c:y val="0.464"/>
          <c:w val="0.073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DAĞILIMI (2005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2.2</a:t>
            </a:r>
          </a:p>
        </c:rich>
      </c:tx>
      <c:layout>
        <c:manualLayout>
          <c:xMode val="factor"/>
          <c:yMode val="factor"/>
          <c:x val="0.006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25"/>
          <c:y val="0.2505"/>
          <c:w val="0.4295"/>
          <c:h val="0.63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17'!$G$7:$G$16</c:f>
              <c:numCache>
                <c:ptCount val="10"/>
                <c:pt idx="0">
                  <c:v>95050</c:v>
                </c:pt>
                <c:pt idx="1">
                  <c:v>86765</c:v>
                </c:pt>
                <c:pt idx="2">
                  <c:v>76936</c:v>
                </c:pt>
                <c:pt idx="3">
                  <c:v>75448</c:v>
                </c:pt>
                <c:pt idx="4">
                  <c:v>61811</c:v>
                </c:pt>
                <c:pt idx="5">
                  <c:v>58982</c:v>
                </c:pt>
                <c:pt idx="6">
                  <c:v>53318</c:v>
                </c:pt>
                <c:pt idx="7">
                  <c:v>45244</c:v>
                </c:pt>
                <c:pt idx="8">
                  <c:v>38850</c:v>
                </c:pt>
                <c:pt idx="9">
                  <c:v>37150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CİNSİYET DAĞILIMI (2006 YILI)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3.1</a:t>
            </a:r>
          </a:p>
        </c:rich>
      </c:tx>
      <c:layout>
        <c:manualLayout>
          <c:xMode val="factor"/>
          <c:yMode val="factor"/>
          <c:x val="0.00825"/>
          <c:y val="0.024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8075"/>
          <c:w val="0.87475"/>
          <c:h val="0.576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18'!$G$6:$G$15</c:f>
              <c:numCache>
                <c:ptCount val="10"/>
                <c:pt idx="0">
                  <c:v>46.36520206672808</c:v>
                </c:pt>
                <c:pt idx="1">
                  <c:v>46.25037526268388</c:v>
                </c:pt>
                <c:pt idx="2">
                  <c:v>38.867467224854025</c:v>
                </c:pt>
                <c:pt idx="3">
                  <c:v>47.7792732166891</c:v>
                </c:pt>
                <c:pt idx="4">
                  <c:v>46.11928885490346</c:v>
                </c:pt>
                <c:pt idx="5">
                  <c:v>29.04955085482469</c:v>
                </c:pt>
                <c:pt idx="6">
                  <c:v>39.91239713299708</c:v>
                </c:pt>
                <c:pt idx="7">
                  <c:v>29.853479853479854</c:v>
                </c:pt>
                <c:pt idx="8">
                  <c:v>37.49044780681645</c:v>
                </c:pt>
                <c:pt idx="9">
                  <c:v>39.738152314217224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18'!$H$6:$H$15</c:f>
              <c:numCache>
                <c:ptCount val="10"/>
                <c:pt idx="0">
                  <c:v>53.63479793327192</c:v>
                </c:pt>
                <c:pt idx="1">
                  <c:v>53.749624737316125</c:v>
                </c:pt>
                <c:pt idx="2">
                  <c:v>61.132532775145975</c:v>
                </c:pt>
                <c:pt idx="3">
                  <c:v>52.2207267833109</c:v>
                </c:pt>
                <c:pt idx="4">
                  <c:v>53.88071114509654</c:v>
                </c:pt>
                <c:pt idx="5">
                  <c:v>70.95044914517531</c:v>
                </c:pt>
                <c:pt idx="6">
                  <c:v>60.08760286700292</c:v>
                </c:pt>
                <c:pt idx="7">
                  <c:v>70.14652014652015</c:v>
                </c:pt>
                <c:pt idx="8">
                  <c:v>62.50955219318356</c:v>
                </c:pt>
                <c:pt idx="9">
                  <c:v>60.261847685782776</c:v>
                </c:pt>
              </c:numCache>
            </c:numRef>
          </c:val>
          <c:shape val="box"/>
        </c:ser>
        <c:shape val="box"/>
        <c:axId val="8561829"/>
        <c:axId val="46966450"/>
      </c:bar3DChart>
      <c:catAx>
        <c:axId val="856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32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66450"/>
        <c:crosses val="autoZero"/>
        <c:auto val="1"/>
        <c:lblOffset val="100"/>
        <c:tickLblSkip val="1"/>
        <c:noMultiLvlLbl val="0"/>
      </c:catAx>
      <c:valAx>
        <c:axId val="46966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561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"/>
          <c:y val="0.52075"/>
          <c:w val="0.069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DAĞILIMI (2006 YILI)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3.2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57"/>
          <c:w val="0.443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18'!$F$6:$F$15</c:f>
              <c:numCache>
                <c:ptCount val="10"/>
                <c:pt idx="0">
                  <c:v>24967</c:v>
                </c:pt>
                <c:pt idx="1">
                  <c:v>16655</c:v>
                </c:pt>
                <c:pt idx="2">
                  <c:v>27231</c:v>
                </c:pt>
                <c:pt idx="3">
                  <c:v>11888</c:v>
                </c:pt>
                <c:pt idx="4">
                  <c:v>10462</c:v>
                </c:pt>
                <c:pt idx="5">
                  <c:v>6902</c:v>
                </c:pt>
                <c:pt idx="6">
                  <c:v>7534</c:v>
                </c:pt>
                <c:pt idx="7">
                  <c:v>6552</c:v>
                </c:pt>
                <c:pt idx="8">
                  <c:v>6543</c:v>
                </c:pt>
                <c:pt idx="9">
                  <c:v>5423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150 BAŞLIKLI A LİSTESİNE GÖRE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 GÖRÜLEN HASTALIKLARIN YAŞ GRUBUNA GÖRE DAĞILIMI (2006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Grafik 4.1</a:t>
            </a:r>
          </a:p>
        </c:rich>
      </c:tx>
      <c:layout>
        <c:manualLayout>
          <c:xMode val="factor"/>
          <c:yMode val="factor"/>
          <c:x val="0.0105"/>
          <c:y val="-0.001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9875"/>
          <c:w val="1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0 Yaş Grubu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19'!$C$6:$C$24</c:f>
              <c:strCache>
                <c:ptCount val="19"/>
                <c:pt idx="0">
                  <c:v>Akut Tonsilit</c:v>
                </c:pt>
                <c:pt idx="1">
                  <c:v>Akut Faranjit</c:v>
                </c:pt>
                <c:pt idx="2">
                  <c:v>Kronik Romatizmal Kalp Hastalıkları</c:v>
                </c:pt>
                <c:pt idx="3">
                  <c:v>Hipertansiyon</c:v>
                </c:pt>
                <c:pt idx="4">
                  <c:v>Akut Bronşit - Bronşiolit</c:v>
                </c:pt>
                <c:pt idx="5">
                  <c:v>Akut Sinüzit</c:v>
                </c:pt>
                <c:pt idx="6">
                  <c:v>Anemiler</c:v>
                </c:pt>
                <c:pt idx="7">
                  <c:v>Üst Solunum Yolu Enfeksiyonları</c:v>
                </c:pt>
                <c:pt idx="8">
                  <c:v>Orta Kulak İltihabı ve Mastoidit</c:v>
                </c:pt>
                <c:pt idx="9">
                  <c:v>Grip</c:v>
                </c:pt>
                <c:pt idx="10">
                  <c:v>Diğerleri</c:v>
                </c:pt>
                <c:pt idx="11">
                  <c:v>Enterit ve Diğer Diare Hastalıkları</c:v>
                </c:pt>
                <c:pt idx="12">
                  <c:v>Myalji</c:v>
                </c:pt>
                <c:pt idx="13">
                  <c:v>İdrar Yolu Enfeksiyonu</c:v>
                </c:pt>
                <c:pt idx="14">
                  <c:v>Gastrit ve Duedonit</c:v>
                </c:pt>
                <c:pt idx="15">
                  <c:v>Akut Bronşit</c:v>
                </c:pt>
                <c:pt idx="16">
                  <c:v>Şekerli Diyabet</c:v>
                </c:pt>
                <c:pt idx="17">
                  <c:v>Peptik Ülser</c:v>
                </c:pt>
                <c:pt idx="18">
                  <c:v>Artrit ve Spondilit</c:v>
                </c:pt>
              </c:strCache>
            </c:strRef>
          </c:cat>
          <c:val>
            <c:numRef>
              <c:f>'TABLO 19'!$D$6:$D$24</c:f>
              <c:numCache>
                <c:ptCount val="19"/>
                <c:pt idx="0">
                  <c:v>6775</c:v>
                </c:pt>
                <c:pt idx="1">
                  <c:v>5609</c:v>
                </c:pt>
                <c:pt idx="2">
                  <c:v>0</c:v>
                </c:pt>
                <c:pt idx="3">
                  <c:v>0</c:v>
                </c:pt>
                <c:pt idx="4">
                  <c:v>4849</c:v>
                </c:pt>
                <c:pt idx="5">
                  <c:v>3316</c:v>
                </c:pt>
                <c:pt idx="6">
                  <c:v>4386</c:v>
                </c:pt>
                <c:pt idx="7">
                  <c:v>3656</c:v>
                </c:pt>
                <c:pt idx="8">
                  <c:v>2918</c:v>
                </c:pt>
                <c:pt idx="9">
                  <c:v>2665</c:v>
                </c:pt>
                <c:pt idx="10">
                  <c:v>2055</c:v>
                </c:pt>
                <c:pt idx="11">
                  <c:v>2325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1-4 Yaş Grubu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19'!$E$6:$E$24</c:f>
              <c:numCache>
                <c:ptCount val="19"/>
                <c:pt idx="0">
                  <c:v>22422</c:v>
                </c:pt>
                <c:pt idx="1">
                  <c:v>14265</c:v>
                </c:pt>
                <c:pt idx="2">
                  <c:v>0</c:v>
                </c:pt>
                <c:pt idx="3">
                  <c:v>0</c:v>
                </c:pt>
                <c:pt idx="4">
                  <c:v>13239</c:v>
                </c:pt>
                <c:pt idx="5">
                  <c:v>14265</c:v>
                </c:pt>
                <c:pt idx="6">
                  <c:v>9200</c:v>
                </c:pt>
                <c:pt idx="7">
                  <c:v>5793</c:v>
                </c:pt>
                <c:pt idx="8">
                  <c:v>6397</c:v>
                </c:pt>
                <c:pt idx="9">
                  <c:v>4710</c:v>
                </c:pt>
                <c:pt idx="10">
                  <c:v>0</c:v>
                </c:pt>
                <c:pt idx="11">
                  <c:v>5905</c:v>
                </c:pt>
                <c:pt idx="12">
                  <c:v>0</c:v>
                </c:pt>
                <c:pt idx="13">
                  <c:v>4897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15-49 Yaş Grubu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'TABLO 19'!$F$6:$F$24</c:f>
              <c:numCache>
                <c:ptCount val="19"/>
                <c:pt idx="0">
                  <c:v>36129</c:v>
                </c:pt>
                <c:pt idx="1">
                  <c:v>30911</c:v>
                </c:pt>
                <c:pt idx="2">
                  <c:v>0</c:v>
                </c:pt>
                <c:pt idx="3">
                  <c:v>38913</c:v>
                </c:pt>
                <c:pt idx="4">
                  <c:v>0</c:v>
                </c:pt>
                <c:pt idx="5">
                  <c:v>30041</c:v>
                </c:pt>
                <c:pt idx="6">
                  <c:v>29479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27465</c:v>
                </c:pt>
                <c:pt idx="13">
                  <c:v>26186</c:v>
                </c:pt>
                <c:pt idx="14">
                  <c:v>0</c:v>
                </c:pt>
                <c:pt idx="15">
                  <c:v>0</c:v>
                </c:pt>
                <c:pt idx="16">
                  <c:v>23273</c:v>
                </c:pt>
                <c:pt idx="17">
                  <c:v>23195</c:v>
                </c:pt>
                <c:pt idx="18">
                  <c:v>20873</c:v>
                </c:pt>
              </c:numCache>
            </c:numRef>
          </c:val>
          <c:shape val="box"/>
        </c:ser>
        <c:ser>
          <c:idx val="3"/>
          <c:order val="3"/>
          <c:tx>
            <c:v>65+ Yaş Grubu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19'!$G$6:$G$24</c:f>
              <c:numCache>
                <c:ptCount val="19"/>
                <c:pt idx="0">
                  <c:v>8665</c:v>
                </c:pt>
                <c:pt idx="1">
                  <c:v>8710</c:v>
                </c:pt>
                <c:pt idx="2">
                  <c:v>8205</c:v>
                </c:pt>
                <c:pt idx="3">
                  <c:v>38999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13130</c:v>
                </c:pt>
                <c:pt idx="13">
                  <c:v>8297</c:v>
                </c:pt>
                <c:pt idx="14">
                  <c:v>7532</c:v>
                </c:pt>
                <c:pt idx="15">
                  <c:v>7342</c:v>
                </c:pt>
                <c:pt idx="16">
                  <c:v>19732</c:v>
                </c:pt>
                <c:pt idx="17">
                  <c:v>12987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19849771"/>
        <c:axId val="38772448"/>
      </c:bar3DChart>
      <c:catAx>
        <c:axId val="1984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772448"/>
        <c:crosses val="autoZero"/>
        <c:auto val="1"/>
        <c:lblOffset val="100"/>
        <c:tickLblSkip val="2"/>
        <c:noMultiLvlLbl val="0"/>
      </c:catAx>
      <c:valAx>
        <c:axId val="3877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84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75"/>
          <c:y val="0.88275"/>
          <c:w val="0.521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150 BAŞLIKLI A LİSTELİ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HASTALIKLARA GÖRE HASTA SAYISININ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 GRUBUNDAKİ DAĞILIMI (2006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4.2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282"/>
          <c:w val="0.89475"/>
          <c:h val="0.61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'TABLO 19'!$D$5:$G$5</c:f>
              <c:strCache>
                <c:ptCount val="4"/>
                <c:pt idx="0">
                  <c:v>0 Yaş Grubu</c:v>
                </c:pt>
                <c:pt idx="1">
                  <c:v>1 - 4 Yaş Grubu</c:v>
                </c:pt>
                <c:pt idx="2">
                  <c:v>15 - 49 Yaş Grubu</c:v>
                </c:pt>
                <c:pt idx="3">
                  <c:v>65+ Yaş Grubu</c:v>
                </c:pt>
              </c:strCache>
            </c:strRef>
          </c:cat>
          <c:val>
            <c:numRef>
              <c:f>'TABLO 19'!$D$25:$G$25</c:f>
              <c:numCache>
                <c:ptCount val="4"/>
                <c:pt idx="0">
                  <c:v>38554</c:v>
                </c:pt>
                <c:pt idx="1">
                  <c:v>101093</c:v>
                </c:pt>
                <c:pt idx="2">
                  <c:v>286465</c:v>
                </c:pt>
                <c:pt idx="3">
                  <c:v>133599</c:v>
                </c:pt>
              </c:numCache>
            </c:numRef>
          </c:val>
          <c:shape val="box"/>
        </c:ser>
        <c:shape val="box"/>
        <c:axId val="50659169"/>
        <c:axId val="59829758"/>
      </c:bar3DChart>
      <c:catAx>
        <c:axId val="5065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Yaş grupları</a:t>
                </a:r>
              </a:p>
            </c:rich>
          </c:tx>
          <c:layout>
            <c:manualLayout>
              <c:xMode val="factor"/>
              <c:yMode val="factor"/>
              <c:x val="0.039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829758"/>
        <c:crosses val="autoZero"/>
        <c:auto val="1"/>
        <c:lblOffset val="100"/>
        <c:tickLblSkip val="1"/>
        <c:noMultiLvlLbl val="0"/>
      </c:catAx>
      <c:valAx>
        <c:axId val="5982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 sayısı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659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0.88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8" right="0.31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29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2" right="0.21" top="0.72" bottom="0.76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8" right="0.31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6.4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hyperlink" Target="#'TABLO VE GRAF&#304;K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0</xdr:rowOff>
    </xdr:from>
    <xdr:to>
      <xdr:col>3</xdr:col>
      <xdr:colOff>895350</xdr:colOff>
      <xdr:row>47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00250" y="14354175"/>
          <a:ext cx="18478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38100</xdr:rowOff>
    </xdr:from>
    <xdr:to>
      <xdr:col>4</xdr:col>
      <xdr:colOff>0</xdr:colOff>
      <xdr:row>27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219575" y="6991350"/>
          <a:ext cx="220027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23</xdr:row>
      <xdr:rowOff>104775</xdr:rowOff>
    </xdr:from>
    <xdr:to>
      <xdr:col>2</xdr:col>
      <xdr:colOff>723900</xdr:colOff>
      <xdr:row>27</xdr:row>
      <xdr:rowOff>19050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2733675" y="5648325"/>
          <a:ext cx="220980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2971800</xdr:colOff>
      <xdr:row>26</xdr:row>
      <xdr:rowOff>161925</xdr:rowOff>
    </xdr:from>
    <xdr:to>
      <xdr:col>2</xdr:col>
      <xdr:colOff>495300</xdr:colOff>
      <xdr:row>29</xdr:row>
      <xdr:rowOff>123825</xdr:rowOff>
    </xdr:to>
    <xdr:sp>
      <xdr:nvSpPr>
        <xdr:cNvPr id="1" name="AutoShape 35">
          <a:hlinkClick r:id="rId1"/>
        </xdr:cNvPr>
        <xdr:cNvSpPr>
          <a:spLocks/>
        </xdr:cNvSpPr>
      </xdr:nvSpPr>
      <xdr:spPr>
        <a:xfrm rot="10800000">
          <a:off x="2971800" y="6410325"/>
          <a:ext cx="18954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27</xdr:row>
      <xdr:rowOff>161925</xdr:rowOff>
    </xdr:from>
    <xdr:to>
      <xdr:col>2</xdr:col>
      <xdr:colOff>590550</xdr:colOff>
      <xdr:row>30</xdr:row>
      <xdr:rowOff>123825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2124075" y="6762750"/>
          <a:ext cx="18669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17</xdr:row>
      <xdr:rowOff>114300</xdr:rowOff>
    </xdr:from>
    <xdr:to>
      <xdr:col>7</xdr:col>
      <xdr:colOff>600075</xdr:colOff>
      <xdr:row>21</xdr:row>
      <xdr:rowOff>28575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 rot="10800000">
          <a:off x="6257925" y="4114800"/>
          <a:ext cx="1952625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20</xdr:row>
      <xdr:rowOff>161925</xdr:rowOff>
    </xdr:from>
    <xdr:to>
      <xdr:col>2</xdr:col>
      <xdr:colOff>314325</xdr:colOff>
      <xdr:row>23</xdr:row>
      <xdr:rowOff>123825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3200400" y="4867275"/>
          <a:ext cx="1971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14</xdr:row>
      <xdr:rowOff>0</xdr:rowOff>
    </xdr:from>
    <xdr:to>
      <xdr:col>5</xdr:col>
      <xdr:colOff>628650</xdr:colOff>
      <xdr:row>17</xdr:row>
      <xdr:rowOff>28575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6524625" y="3476625"/>
          <a:ext cx="18097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43</xdr:row>
      <xdr:rowOff>0</xdr:rowOff>
    </xdr:from>
    <xdr:to>
      <xdr:col>8</xdr:col>
      <xdr:colOff>285750</xdr:colOff>
      <xdr:row>46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8743950" y="12801600"/>
          <a:ext cx="21526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42</xdr:row>
      <xdr:rowOff>47625</xdr:rowOff>
    </xdr:from>
    <xdr:to>
      <xdr:col>8</xdr:col>
      <xdr:colOff>285750</xdr:colOff>
      <xdr:row>44</xdr:row>
      <xdr:rowOff>114300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9105900" y="12573000"/>
          <a:ext cx="2228850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42</xdr:row>
      <xdr:rowOff>123825</xdr:rowOff>
    </xdr:from>
    <xdr:to>
      <xdr:col>7</xdr:col>
      <xdr:colOff>285750</xdr:colOff>
      <xdr:row>46</xdr:row>
      <xdr:rowOff>57150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7953375" y="12706350"/>
          <a:ext cx="1714500" cy="600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4</xdr:col>
      <xdr:colOff>285750</xdr:colOff>
      <xdr:row>31</xdr:row>
      <xdr:rowOff>123825</xdr:rowOff>
    </xdr:to>
    <xdr:sp>
      <xdr:nvSpPr>
        <xdr:cNvPr id="1" name="AutoShape 120">
          <a:hlinkClick r:id="rId1"/>
        </xdr:cNvPr>
        <xdr:cNvSpPr>
          <a:spLocks/>
        </xdr:cNvSpPr>
      </xdr:nvSpPr>
      <xdr:spPr>
        <a:xfrm rot="10800000">
          <a:off x="1562100" y="7858125"/>
          <a:ext cx="21145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45</xdr:row>
      <xdr:rowOff>161925</xdr:rowOff>
    </xdr:from>
    <xdr:to>
      <xdr:col>3</xdr:col>
      <xdr:colOff>285750</xdr:colOff>
      <xdr:row>48</xdr:row>
      <xdr:rowOff>161925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619375" y="13525500"/>
          <a:ext cx="213360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46</xdr:row>
      <xdr:rowOff>38100</xdr:rowOff>
    </xdr:from>
    <xdr:to>
      <xdr:col>3</xdr:col>
      <xdr:colOff>590550</xdr:colOff>
      <xdr:row>48</xdr:row>
      <xdr:rowOff>161925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781300" y="13706475"/>
          <a:ext cx="227647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50</xdr:row>
      <xdr:rowOff>28575</xdr:rowOff>
    </xdr:from>
    <xdr:to>
      <xdr:col>3</xdr:col>
      <xdr:colOff>561975</xdr:colOff>
      <xdr:row>53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905125" y="15106650"/>
          <a:ext cx="212407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54</xdr:row>
      <xdr:rowOff>19050</xdr:rowOff>
    </xdr:from>
    <xdr:to>
      <xdr:col>3</xdr:col>
      <xdr:colOff>619125</xdr:colOff>
      <xdr:row>57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867025" y="16297275"/>
          <a:ext cx="22193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55</xdr:row>
      <xdr:rowOff>19050</xdr:rowOff>
    </xdr:from>
    <xdr:to>
      <xdr:col>4</xdr:col>
      <xdr:colOff>47625</xdr:colOff>
      <xdr:row>57</xdr:row>
      <xdr:rowOff>152400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762250" y="16744950"/>
          <a:ext cx="241935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55</xdr:row>
      <xdr:rowOff>19050</xdr:rowOff>
    </xdr:from>
    <xdr:to>
      <xdr:col>3</xdr:col>
      <xdr:colOff>666750</xdr:colOff>
      <xdr:row>57</xdr:row>
      <xdr:rowOff>152400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847975" y="16725900"/>
          <a:ext cx="22860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2905125</xdr:colOff>
      <xdr:row>60</xdr:row>
      <xdr:rowOff>38100</xdr:rowOff>
    </xdr:from>
    <xdr:to>
      <xdr:col>2</xdr:col>
      <xdr:colOff>571500</xdr:colOff>
      <xdr:row>62</xdr:row>
      <xdr:rowOff>161925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2905125" y="14801850"/>
          <a:ext cx="20002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3343275</xdr:colOff>
      <xdr:row>27</xdr:row>
      <xdr:rowOff>133350</xdr:rowOff>
    </xdr:from>
    <xdr:to>
      <xdr:col>3</xdr:col>
      <xdr:colOff>285750</xdr:colOff>
      <xdr:row>31</xdr:row>
      <xdr:rowOff>47625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3343275" y="6734175"/>
          <a:ext cx="22098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3648075</xdr:colOff>
      <xdr:row>43</xdr:row>
      <xdr:rowOff>19050</xdr:rowOff>
    </xdr:from>
    <xdr:to>
      <xdr:col>3</xdr:col>
      <xdr:colOff>76200</xdr:colOff>
      <xdr:row>45</xdr:row>
      <xdr:rowOff>142875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3648075" y="10248900"/>
          <a:ext cx="209550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28</xdr:row>
      <xdr:rowOff>57150</xdr:rowOff>
    </xdr:from>
    <xdr:to>
      <xdr:col>3</xdr:col>
      <xdr:colOff>876300</xdr:colOff>
      <xdr:row>30</xdr:row>
      <xdr:rowOff>161925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3667125" y="6858000"/>
          <a:ext cx="2476500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0.89025</cdr:x>
      <cdr:y>0.92</cdr:y>
    </cdr:from>
    <cdr:to>
      <cdr:x>0.98475</cdr:x>
      <cdr:y>0.953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0" y="54387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0.21575</cdr:x>
      <cdr:y>0.92625</cdr:y>
    </cdr:from>
    <cdr:to>
      <cdr:x>0.83725</cdr:x>
      <cdr:y>0.959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5476875"/>
          <a:ext cx="5391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*Bu grafik, Tablo 2' den alınan sayısal verilere göre oluşturulmuştur.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24</xdr:row>
      <xdr:rowOff>161925</xdr:rowOff>
    </xdr:from>
    <xdr:to>
      <xdr:col>4</xdr:col>
      <xdr:colOff>295275</xdr:colOff>
      <xdr:row>27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76650" y="6000750"/>
          <a:ext cx="19907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0.87125</cdr:x>
      <cdr:y>0.95225</cdr:y>
    </cdr:from>
    <cdr:to>
      <cdr:x>0.991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7543800" y="5734050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0.30525</cdr:x>
      <cdr:y>0.94375</cdr:y>
    </cdr:from>
    <cdr:to>
      <cdr:x>0.7635</cdr:x>
      <cdr:y>0.97025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38425" y="5686425"/>
          <a:ext cx="3971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7' den alınan sayısal verilere göre oluşturulmuştur.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0.9615</cdr:y>
    </cdr:from>
    <cdr:to>
      <cdr:x>0.999</cdr:x>
      <cdr:y>0.9955</cdr:y>
    </cdr:to>
    <cdr:sp>
      <cdr:nvSpPr>
        <cdr:cNvPr id="1" name="Text Box 1"/>
        <cdr:cNvSpPr txBox="1">
          <a:spLocks noChangeArrowheads="1"/>
        </cdr:cNvSpPr>
      </cdr:nvSpPr>
      <cdr:spPr>
        <a:xfrm>
          <a:off x="7867650" y="568642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KAYHAM</a:t>
          </a:r>
        </a:p>
      </cdr:txBody>
    </cdr:sp>
  </cdr:relSizeAnchor>
  <cdr:relSizeAnchor xmlns:cdr="http://schemas.openxmlformats.org/drawingml/2006/chartDrawing">
    <cdr:from>
      <cdr:x>0.2905</cdr:x>
      <cdr:y>0.9615</cdr:y>
    </cdr:from>
    <cdr:to>
      <cdr:x>0.8025</cdr:x>
      <cdr:y>0.994</cdr:y>
    </cdr:to>
    <cdr:sp>
      <cdr:nvSpPr>
        <cdr:cNvPr id="2" name="Text Box 2"/>
        <cdr:cNvSpPr txBox="1">
          <a:spLocks noChangeArrowheads="1"/>
        </cdr:cNvSpPr>
      </cdr:nvSpPr>
      <cdr:spPr>
        <a:xfrm>
          <a:off x="2514600" y="5686425"/>
          <a:ext cx="443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7' den alınan sayısal verilere göre oluşturulmuştur.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25</xdr:row>
      <xdr:rowOff>0</xdr:rowOff>
    </xdr:from>
    <xdr:to>
      <xdr:col>3</xdr:col>
      <xdr:colOff>371475</xdr:colOff>
      <xdr:row>27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28825" y="6257925"/>
          <a:ext cx="23431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0.94175</cdr:y>
    </cdr:from>
    <cdr:to>
      <cdr:x>0.9845</cdr:x>
      <cdr:y>0.98825</cdr:y>
    </cdr:to>
    <cdr:sp>
      <cdr:nvSpPr>
        <cdr:cNvPr id="1" name="Text Box 2"/>
        <cdr:cNvSpPr txBox="1">
          <a:spLocks noChangeArrowheads="1"/>
        </cdr:cNvSpPr>
      </cdr:nvSpPr>
      <cdr:spPr>
        <a:xfrm>
          <a:off x="8524875" y="55626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0.2085</cdr:x>
      <cdr:y>0.94175</cdr:y>
    </cdr:from>
    <cdr:to>
      <cdr:x>0.81525</cdr:x>
      <cdr:y>0.97875</cdr:y>
    </cdr:to>
    <cdr:sp>
      <cdr:nvSpPr>
        <cdr:cNvPr id="2" name="Text Box 3"/>
        <cdr:cNvSpPr txBox="1">
          <a:spLocks noChangeArrowheads="1"/>
        </cdr:cNvSpPr>
      </cdr:nvSpPr>
      <cdr:spPr>
        <a:xfrm>
          <a:off x="1914525" y="5562600"/>
          <a:ext cx="5591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8 'den alınan sayısal verilere göre oluşturulmuştur.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915025"/>
    <xdr:graphicFrame>
      <xdr:nvGraphicFramePr>
        <xdr:cNvPr id="1" name="Shape 1025"/>
        <xdr:cNvGraphicFramePr/>
      </xdr:nvGraphicFramePr>
      <xdr:xfrm>
        <a:off x="0" y="0"/>
        <a:ext cx="92202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0.95925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048625" y="566737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0.30625</cdr:x>
      <cdr:y>0.9605</cdr:y>
    </cdr:from>
    <cdr:to>
      <cdr:x>0.75775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676900"/>
          <a:ext cx="391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8' den alınan sayısal verilere göre oluşturulmuştur.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1666875</xdr:colOff>
      <xdr:row>37</xdr:row>
      <xdr:rowOff>161925</xdr:rowOff>
    </xdr:from>
    <xdr:to>
      <xdr:col>3</xdr:col>
      <xdr:colOff>428625</xdr:colOff>
      <xdr:row>40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848100" y="9486900"/>
          <a:ext cx="1971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0.96575</cdr:y>
    </cdr:from>
    <cdr:to>
      <cdr:x>0.72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5705475"/>
          <a:ext cx="5314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* Bu grafik,  Tablo 9' dan alınan sayısal verilere göre oluşturulmuştur.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86850" cy="5915025"/>
    <xdr:graphicFrame>
      <xdr:nvGraphicFramePr>
        <xdr:cNvPr id="1" name="Shape 1025"/>
        <xdr:cNvGraphicFramePr/>
      </xdr:nvGraphicFramePr>
      <xdr:xfrm>
        <a:off x="0" y="0"/>
        <a:ext cx="90868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0.94925</cdr:y>
    </cdr:from>
    <cdr:to>
      <cdr:x>0.99225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639175" y="605790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KAYHAM</a:t>
          </a:r>
        </a:p>
      </cdr:txBody>
    </cdr:sp>
  </cdr:relSizeAnchor>
  <cdr:relSizeAnchor xmlns:cdr="http://schemas.openxmlformats.org/drawingml/2006/chartDrawing">
    <cdr:from>
      <cdr:x>0.186</cdr:x>
      <cdr:y>0.95625</cdr:y>
    </cdr:from>
    <cdr:to>
      <cdr:x>0.696</cdr:x>
      <cdr:y>0.98775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6105525"/>
          <a:ext cx="477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9 'dan alınan sayısal verilere göre oluşturulmuştur.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391275"/>
    <xdr:graphicFrame>
      <xdr:nvGraphicFramePr>
        <xdr:cNvPr id="1" name="Shape 1025"/>
        <xdr:cNvGraphicFramePr/>
      </xdr:nvGraphicFramePr>
      <xdr:xfrm>
        <a:off x="0" y="0"/>
        <a:ext cx="93630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57</xdr:row>
      <xdr:rowOff>161925</xdr:rowOff>
    </xdr:from>
    <xdr:to>
      <xdr:col>2</xdr:col>
      <xdr:colOff>1790700</xdr:colOff>
      <xdr:row>60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133475" y="16478250"/>
          <a:ext cx="2352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5</xdr:col>
      <xdr:colOff>28575</xdr:colOff>
      <xdr:row>60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486400" y="16316325"/>
          <a:ext cx="1704975" cy="495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24650"/>
          <a:ext cx="22669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0.94175</cdr:y>
    </cdr:from>
    <cdr:to>
      <cdr:x>0.9845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24875" y="55626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0.2085</cdr:x>
      <cdr:y>0.94175</cdr:y>
    </cdr:from>
    <cdr:to>
      <cdr:x>0.81525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14525" y="5562600"/>
          <a:ext cx="5591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11 'den alınan sayısal verilere göre oluşturulmuştur.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915025"/>
    <xdr:graphicFrame>
      <xdr:nvGraphicFramePr>
        <xdr:cNvPr id="1" name="Shape 1025"/>
        <xdr:cNvGraphicFramePr/>
      </xdr:nvGraphicFramePr>
      <xdr:xfrm>
        <a:off x="0" y="0"/>
        <a:ext cx="92202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0.9475</cdr:y>
    </cdr:from>
    <cdr:to>
      <cdr:x>0.709</cdr:x>
      <cdr:y>0.981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5410200"/>
          <a:ext cx="390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11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0.93825</cdr:x>
      <cdr:y>0.9535</cdr:y>
    </cdr:from>
    <cdr:to>
      <cdr:x>0.99975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8734425" y="54483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29</xdr:row>
      <xdr:rowOff>161925</xdr:rowOff>
    </xdr:from>
    <xdr:to>
      <xdr:col>4</xdr:col>
      <xdr:colOff>895350</xdr:colOff>
      <xdr:row>33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410075" y="7677150"/>
          <a:ext cx="18478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23</xdr:row>
      <xdr:rowOff>0</xdr:rowOff>
    </xdr:from>
    <xdr:to>
      <xdr:col>17</xdr:col>
      <xdr:colOff>285750</xdr:colOff>
      <xdr:row>25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39425" y="6143625"/>
          <a:ext cx="17716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33</xdr:row>
      <xdr:rowOff>0</xdr:rowOff>
    </xdr:from>
    <xdr:to>
      <xdr:col>11</xdr:col>
      <xdr:colOff>285750</xdr:colOff>
      <xdr:row>35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438900" y="8696325"/>
          <a:ext cx="18573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0.94275</cdr:y>
    </cdr:from>
    <cdr:to>
      <cdr:x>0.99825</cdr:x>
      <cdr:y>0.9755</cdr:y>
    </cdr:to>
    <cdr:sp>
      <cdr:nvSpPr>
        <cdr:cNvPr id="1" name="Text Box 1"/>
        <cdr:cNvSpPr txBox="1">
          <a:spLocks noChangeArrowheads="1"/>
        </cdr:cNvSpPr>
      </cdr:nvSpPr>
      <cdr:spPr>
        <a:xfrm>
          <a:off x="7924800" y="55721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KAYHAM</a:t>
          </a:r>
        </a:p>
      </cdr:txBody>
    </cdr:sp>
  </cdr:relSizeAnchor>
  <cdr:relSizeAnchor xmlns:cdr="http://schemas.openxmlformats.org/drawingml/2006/chartDrawing">
    <cdr:from>
      <cdr:x>0.1745</cdr:x>
      <cdr:y>0.95725</cdr:y>
    </cdr:from>
    <cdr:to>
      <cdr:x>0.71425</cdr:x>
      <cdr:y>0.99</cdr:y>
    </cdr:to>
    <cdr:sp>
      <cdr:nvSpPr>
        <cdr:cNvPr id="2" name="Text Box 2"/>
        <cdr:cNvSpPr txBox="1">
          <a:spLocks noChangeArrowheads="1"/>
        </cdr:cNvSpPr>
      </cdr:nvSpPr>
      <cdr:spPr>
        <a:xfrm>
          <a:off x="1504950" y="5657850"/>
          <a:ext cx="467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14 ' den alınan sayısal verilere göre oluşturulmuştur.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22669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0.95925</cdr:y>
    </cdr:from>
    <cdr:to>
      <cdr:x>0.994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8677275" y="5476875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0.047</cdr:x>
      <cdr:y>0.946</cdr:y>
    </cdr:from>
    <cdr:to>
      <cdr:x>0.468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5400675"/>
          <a:ext cx="392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15 ' den alınan sayısal verilere göre oluşturulmuştur.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0.28075</cdr:x>
      <cdr:y>0.945</cdr:y>
    </cdr:from>
    <cdr:to>
      <cdr:x>0.72675</cdr:x>
      <cdr:y>0.97175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5400675"/>
          <a:ext cx="415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15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0.93025</cdr:x>
      <cdr:y>0.96075</cdr:y>
    </cdr:from>
    <cdr:to>
      <cdr:x>0.99225</cdr:x>
      <cdr:y>0.98975</cdr:y>
    </cdr:to>
    <cdr:sp>
      <cdr:nvSpPr>
        <cdr:cNvPr id="2" name="Text Box 3"/>
        <cdr:cNvSpPr txBox="1">
          <a:spLocks noChangeArrowheads="1"/>
        </cdr:cNvSpPr>
      </cdr:nvSpPr>
      <cdr:spPr>
        <a:xfrm>
          <a:off x="8658225" y="5486400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0.18075</cdr:x>
      <cdr:y>0.0145</cdr:y>
    </cdr:from>
    <cdr:to>
      <cdr:x>0.891</cdr:x>
      <cdr:y>0.12225</cdr:y>
    </cdr:to>
    <cdr:sp>
      <cdr:nvSpPr>
        <cdr:cNvPr id="3" name="Text Box 5"/>
        <cdr:cNvSpPr txBox="1">
          <a:spLocks noChangeArrowheads="1"/>
        </cdr:cNvSpPr>
      </cdr:nvSpPr>
      <cdr:spPr>
        <a:xfrm>
          <a:off x="1676400" y="76200"/>
          <a:ext cx="6619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SAĞLIK OCAKLARINDA GÖRÜLEN İLK 10 HASTALIĞIN CİNSİYET DAĞILIMI (2008)
</a:t>
          </a: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Grafik 7.2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49</xdr:row>
      <xdr:rowOff>161925</xdr:rowOff>
    </xdr:from>
    <xdr:to>
      <xdr:col>17</xdr:col>
      <xdr:colOff>276225</xdr:colOff>
      <xdr:row>52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315575" y="12477750"/>
          <a:ext cx="18002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26860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0.95925</cdr:y>
    </cdr:from>
    <cdr:to>
      <cdr:x>0.994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8677275" y="5476875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0.047</cdr:x>
      <cdr:y>0.946</cdr:y>
    </cdr:from>
    <cdr:to>
      <cdr:x>0.468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5400675"/>
          <a:ext cx="392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18 ' den alınan sayısal verilere göre oluşturulmuştur.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0.9475</cdr:y>
    </cdr:from>
    <cdr:to>
      <cdr:x>0.71</cdr:x>
      <cdr:y>0.981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5410200"/>
          <a:ext cx="391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18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0.93825</cdr:x>
      <cdr:y>0.9535</cdr:y>
    </cdr:from>
    <cdr:to>
      <cdr:x>0.99975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8734425" y="54483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190500</xdr:rowOff>
    </xdr:from>
    <xdr:to>
      <xdr:col>4</xdr:col>
      <xdr:colOff>228600</xdr:colOff>
      <xdr:row>28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2943225" y="8096250"/>
          <a:ext cx="24479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15</xdr:row>
      <xdr:rowOff>114300</xdr:rowOff>
    </xdr:from>
    <xdr:to>
      <xdr:col>3</xdr:col>
      <xdr:colOff>581025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448050" y="3990975"/>
          <a:ext cx="20097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43</xdr:row>
      <xdr:rowOff>161925</xdr:rowOff>
    </xdr:from>
    <xdr:to>
      <xdr:col>4</xdr:col>
      <xdr:colOff>228600</xdr:colOff>
      <xdr:row>46</xdr:row>
      <xdr:rowOff>133350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095750" y="13535025"/>
          <a:ext cx="22955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39</xdr:row>
      <xdr:rowOff>161925</xdr:rowOff>
    </xdr:from>
    <xdr:to>
      <xdr:col>11</xdr:col>
      <xdr:colOff>228600</xdr:colOff>
      <xdr:row>42</xdr:row>
      <xdr:rowOff>171450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8705850" y="12839700"/>
          <a:ext cx="22383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161925</xdr:rowOff>
    </xdr:from>
    <xdr:to>
      <xdr:col>4</xdr:col>
      <xdr:colOff>95250</xdr:colOff>
      <xdr:row>27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267200" y="8296275"/>
          <a:ext cx="19907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49</xdr:row>
      <xdr:rowOff>19050</xdr:rowOff>
    </xdr:from>
    <xdr:to>
      <xdr:col>3</xdr:col>
      <xdr:colOff>152400</xdr:colOff>
      <xdr:row>51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38300" y="12334875"/>
          <a:ext cx="20288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42</xdr:row>
      <xdr:rowOff>47625</xdr:rowOff>
    </xdr:from>
    <xdr:to>
      <xdr:col>10</xdr:col>
      <xdr:colOff>228600</xdr:colOff>
      <xdr:row>44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8334375" y="13287375"/>
          <a:ext cx="239077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20</xdr:row>
      <xdr:rowOff>28575</xdr:rowOff>
    </xdr:from>
    <xdr:to>
      <xdr:col>4</xdr:col>
      <xdr:colOff>333375</xdr:colOff>
      <xdr:row>22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791075" y="6429375"/>
          <a:ext cx="25336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35</xdr:row>
      <xdr:rowOff>0</xdr:rowOff>
    </xdr:from>
    <xdr:to>
      <xdr:col>4</xdr:col>
      <xdr:colOff>314325</xdr:colOff>
      <xdr:row>37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390900" y="9525000"/>
          <a:ext cx="19621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7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0" y="5162550"/>
        <a:ext cx="78676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26</xdr:row>
      <xdr:rowOff>9525</xdr:rowOff>
    </xdr:from>
    <xdr:to>
      <xdr:col>7</xdr:col>
      <xdr:colOff>0</xdr:colOff>
      <xdr:row>34</xdr:row>
      <xdr:rowOff>19050</xdr:rowOff>
    </xdr:to>
    <xdr:graphicFrame>
      <xdr:nvGraphicFramePr>
        <xdr:cNvPr id="2" name="Grafik 2"/>
        <xdr:cNvGraphicFramePr/>
      </xdr:nvGraphicFramePr>
      <xdr:xfrm>
        <a:off x="28575" y="7772400"/>
        <a:ext cx="78390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942975</xdr:colOff>
      <xdr:row>44</xdr:row>
      <xdr:rowOff>161925</xdr:rowOff>
    </xdr:from>
    <xdr:to>
      <xdr:col>4</xdr:col>
      <xdr:colOff>314325</xdr:colOff>
      <xdr:row>47</xdr:row>
      <xdr:rowOff>123825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533775" y="12077700"/>
          <a:ext cx="21336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5.xml" /><Relationship Id="rId3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0.xml" /><Relationship Id="rId3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5.xml" /><Relationship Id="rId3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6.xml" /><Relationship Id="rId3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5.xml" /><Relationship Id="rId3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0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5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7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8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9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0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" sqref="A1:Q2"/>
    </sheetView>
  </sheetViews>
  <sheetFormatPr defaultColWidth="9.00390625" defaultRowHeight="12.75"/>
  <cols>
    <col min="1" max="1" width="14.375" style="0" customWidth="1"/>
    <col min="3" max="3" width="9.875" style="0" customWidth="1"/>
    <col min="12" max="12" width="10.875" style="0" customWidth="1"/>
    <col min="13" max="13" width="13.75390625" style="0" customWidth="1"/>
    <col min="15" max="15" width="8.125" style="0" customWidth="1"/>
    <col min="16" max="16" width="4.875" style="0" customWidth="1"/>
  </cols>
  <sheetData>
    <row r="1" spans="1:17" ht="33.75" customHeight="1" thickTop="1">
      <c r="A1" s="754" t="s">
        <v>819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6"/>
    </row>
    <row r="2" spans="1:17" ht="12" customHeight="1" thickBot="1">
      <c r="A2" s="757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9"/>
    </row>
    <row r="3" spans="1:17" ht="21" customHeight="1">
      <c r="A3" s="182" t="s">
        <v>243</v>
      </c>
      <c r="B3" s="760" t="s">
        <v>905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1"/>
    </row>
    <row r="4" spans="1:17" ht="21" customHeight="1">
      <c r="A4" s="39" t="s">
        <v>244</v>
      </c>
      <c r="B4" s="745" t="s">
        <v>906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6"/>
    </row>
    <row r="5" spans="1:17" ht="21" customHeight="1">
      <c r="A5" s="39" t="s">
        <v>245</v>
      </c>
      <c r="B5" s="749" t="s">
        <v>879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50"/>
    </row>
    <row r="6" spans="1:17" ht="21" customHeight="1">
      <c r="A6" s="39" t="s">
        <v>246</v>
      </c>
      <c r="B6" s="745" t="s">
        <v>828</v>
      </c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6"/>
    </row>
    <row r="7" spans="1:17" ht="21" customHeight="1">
      <c r="A7" s="39" t="s">
        <v>913</v>
      </c>
      <c r="B7" s="745" t="s">
        <v>776</v>
      </c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6"/>
    </row>
    <row r="8" spans="1:17" ht="21" customHeight="1">
      <c r="A8" s="39" t="s">
        <v>914</v>
      </c>
      <c r="B8" s="745" t="s">
        <v>915</v>
      </c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6"/>
    </row>
    <row r="9" spans="1:17" ht="21" customHeight="1">
      <c r="A9" s="39" t="s">
        <v>247</v>
      </c>
      <c r="B9" s="745" t="s">
        <v>827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6"/>
    </row>
    <row r="10" spans="1:17" ht="21" customHeight="1">
      <c r="A10" s="39" t="s">
        <v>419</v>
      </c>
      <c r="B10" s="745" t="s">
        <v>573</v>
      </c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6"/>
    </row>
    <row r="11" spans="1:17" ht="21" customHeight="1">
      <c r="A11" s="39" t="s">
        <v>420</v>
      </c>
      <c r="B11" s="745" t="s">
        <v>917</v>
      </c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6"/>
    </row>
    <row r="12" spans="1:17" ht="21" customHeight="1">
      <c r="A12" s="39" t="s">
        <v>301</v>
      </c>
      <c r="B12" s="745" t="s">
        <v>923</v>
      </c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6"/>
    </row>
    <row r="13" spans="1:17" ht="21" customHeight="1">
      <c r="A13" s="39" t="s">
        <v>302</v>
      </c>
      <c r="B13" s="745" t="s">
        <v>926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6"/>
    </row>
    <row r="14" spans="1:17" ht="21" customHeight="1">
      <c r="A14" s="39" t="s">
        <v>402</v>
      </c>
      <c r="B14" s="745" t="s">
        <v>929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6"/>
    </row>
    <row r="15" spans="1:17" ht="21" customHeight="1">
      <c r="A15" s="39" t="s">
        <v>305</v>
      </c>
      <c r="B15" s="745" t="s">
        <v>930</v>
      </c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6"/>
    </row>
    <row r="16" spans="1:17" ht="21" customHeight="1">
      <c r="A16" s="39" t="s">
        <v>797</v>
      </c>
      <c r="B16" s="745" t="s">
        <v>403</v>
      </c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6"/>
    </row>
    <row r="17" spans="1:17" ht="21" customHeight="1">
      <c r="A17" s="39" t="s">
        <v>798</v>
      </c>
      <c r="B17" s="745" t="s">
        <v>934</v>
      </c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6"/>
    </row>
    <row r="18" spans="1:17" ht="21" customHeight="1">
      <c r="A18" s="39" t="s">
        <v>579</v>
      </c>
      <c r="B18" s="745" t="s">
        <v>580</v>
      </c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6"/>
    </row>
    <row r="19" spans="1:17" ht="21" customHeight="1">
      <c r="A19" s="39" t="s">
        <v>581</v>
      </c>
      <c r="B19" s="745" t="s">
        <v>583</v>
      </c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6"/>
    </row>
    <row r="20" spans="1:17" ht="21" customHeight="1">
      <c r="A20" s="39" t="s">
        <v>582</v>
      </c>
      <c r="B20" s="745" t="s">
        <v>584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6"/>
    </row>
    <row r="21" spans="1:17" ht="21" customHeight="1">
      <c r="A21" s="39" t="s">
        <v>652</v>
      </c>
      <c r="B21" s="745" t="s">
        <v>649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6"/>
    </row>
    <row r="22" spans="1:17" ht="21" customHeight="1">
      <c r="A22" s="39" t="s">
        <v>719</v>
      </c>
      <c r="B22" s="745" t="s">
        <v>710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6"/>
    </row>
    <row r="23" spans="1:17" ht="21" customHeight="1">
      <c r="A23" s="39" t="s">
        <v>838</v>
      </c>
      <c r="B23" s="745" t="s">
        <v>830</v>
      </c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6"/>
    </row>
    <row r="24" spans="1:17" ht="21" customHeight="1">
      <c r="A24" s="39" t="s">
        <v>907</v>
      </c>
      <c r="B24" s="745" t="s">
        <v>883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6"/>
    </row>
    <row r="25" spans="1:17" ht="21" customHeight="1">
      <c r="A25" s="39" t="s">
        <v>908</v>
      </c>
      <c r="B25" s="745" t="s">
        <v>886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6"/>
    </row>
    <row r="26" spans="1:17" ht="21" customHeight="1">
      <c r="A26" s="39" t="s">
        <v>909</v>
      </c>
      <c r="B26" s="745" t="s">
        <v>887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6"/>
    </row>
    <row r="27" spans="1:17" ht="21" customHeight="1">
      <c r="A27" s="39" t="s">
        <v>404</v>
      </c>
      <c r="B27" s="745" t="s">
        <v>949</v>
      </c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6"/>
    </row>
    <row r="28" spans="1:17" ht="21" customHeight="1">
      <c r="A28" s="39" t="s">
        <v>405</v>
      </c>
      <c r="B28" s="745" t="s">
        <v>953</v>
      </c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6"/>
    </row>
    <row r="29" spans="1:17" ht="21" customHeight="1">
      <c r="A29" s="39" t="s">
        <v>406</v>
      </c>
      <c r="B29" s="745" t="s">
        <v>954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6"/>
    </row>
    <row r="30" spans="1:17" ht="21" customHeight="1">
      <c r="A30" s="39" t="s">
        <v>407</v>
      </c>
      <c r="B30" s="745" t="s">
        <v>963</v>
      </c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6"/>
    </row>
    <row r="31" spans="1:17" ht="21" customHeight="1">
      <c r="A31" s="39" t="s">
        <v>562</v>
      </c>
      <c r="B31" s="745" t="s">
        <v>309</v>
      </c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6"/>
    </row>
    <row r="32" spans="1:17" ht="21" customHeight="1">
      <c r="A32" s="39" t="s">
        <v>241</v>
      </c>
      <c r="B32" s="749" t="s">
        <v>309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50"/>
    </row>
    <row r="33" spans="1:17" ht="21" customHeight="1">
      <c r="A33" s="39" t="s">
        <v>242</v>
      </c>
      <c r="B33" s="749" t="s">
        <v>318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50"/>
    </row>
    <row r="34" spans="1:17" ht="21" customHeight="1">
      <c r="A34" s="39" t="s">
        <v>563</v>
      </c>
      <c r="B34" s="745" t="s">
        <v>310</v>
      </c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6"/>
    </row>
    <row r="35" spans="1:17" ht="21" customHeight="1">
      <c r="A35" s="39" t="s">
        <v>303</v>
      </c>
      <c r="B35" s="749" t="s">
        <v>310</v>
      </c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50"/>
    </row>
    <row r="36" spans="1:17" ht="21" customHeight="1">
      <c r="A36" s="60" t="s">
        <v>304</v>
      </c>
      <c r="B36" s="749" t="s">
        <v>317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50"/>
    </row>
    <row r="37" spans="1:17" ht="21" customHeight="1">
      <c r="A37" s="60" t="s">
        <v>564</v>
      </c>
      <c r="B37" s="743" t="s">
        <v>311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4"/>
    </row>
    <row r="38" spans="1:17" ht="21" customHeight="1">
      <c r="A38" s="60" t="s">
        <v>823</v>
      </c>
      <c r="B38" s="747" t="s">
        <v>311</v>
      </c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8"/>
    </row>
    <row r="39" spans="1:17" ht="21" customHeight="1">
      <c r="A39" s="60" t="s">
        <v>824</v>
      </c>
      <c r="B39" s="747" t="s">
        <v>316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8"/>
    </row>
    <row r="40" spans="1:17" ht="21" customHeight="1">
      <c r="A40" s="60" t="s">
        <v>565</v>
      </c>
      <c r="B40" s="745" t="s">
        <v>315</v>
      </c>
      <c r="C40" s="745"/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6"/>
    </row>
    <row r="41" spans="1:17" ht="21" customHeight="1">
      <c r="A41" s="60" t="s">
        <v>566</v>
      </c>
      <c r="B41" s="745" t="s">
        <v>313</v>
      </c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6"/>
    </row>
    <row r="42" spans="1:17" ht="21" customHeight="1">
      <c r="A42" s="60" t="s">
        <v>306</v>
      </c>
      <c r="B42" s="753" t="s">
        <v>313</v>
      </c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8"/>
    </row>
    <row r="43" spans="1:17" ht="21" customHeight="1">
      <c r="A43" s="60" t="s">
        <v>307</v>
      </c>
      <c r="B43" s="749" t="s">
        <v>314</v>
      </c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50"/>
    </row>
    <row r="44" spans="1:17" ht="21" customHeight="1">
      <c r="A44" s="60" t="s">
        <v>700</v>
      </c>
      <c r="B44" s="745" t="s">
        <v>673</v>
      </c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6"/>
    </row>
    <row r="45" spans="1:17" ht="21" customHeight="1">
      <c r="A45" s="60" t="s">
        <v>701</v>
      </c>
      <c r="B45" s="745" t="s">
        <v>818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6"/>
    </row>
    <row r="46" spans="1:17" ht="21" customHeight="1">
      <c r="A46" s="60" t="s">
        <v>308</v>
      </c>
      <c r="B46" s="749" t="s">
        <v>344</v>
      </c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50"/>
    </row>
    <row r="47" spans="1:17" ht="21" customHeight="1">
      <c r="A47" s="60" t="s">
        <v>567</v>
      </c>
      <c r="B47" s="745" t="s">
        <v>338</v>
      </c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6"/>
    </row>
    <row r="48" spans="1:17" ht="21" customHeight="1">
      <c r="A48" s="60" t="s">
        <v>570</v>
      </c>
      <c r="B48" s="749" t="s">
        <v>345</v>
      </c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50"/>
    </row>
    <row r="49" spans="1:17" ht="21" customHeight="1">
      <c r="A49" s="60" t="s">
        <v>571</v>
      </c>
      <c r="B49" s="749" t="s">
        <v>346</v>
      </c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50"/>
    </row>
    <row r="50" spans="1:17" ht="21" customHeight="1">
      <c r="A50" s="60" t="s">
        <v>568</v>
      </c>
      <c r="B50" s="745" t="s">
        <v>880</v>
      </c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  <c r="P50" s="745"/>
      <c r="Q50" s="746"/>
    </row>
    <row r="51" spans="1:17" ht="21" customHeight="1">
      <c r="A51" s="60" t="s">
        <v>354</v>
      </c>
      <c r="B51" s="749" t="s">
        <v>356</v>
      </c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50"/>
    </row>
    <row r="52" spans="1:17" ht="21" customHeight="1">
      <c r="A52" s="60" t="s">
        <v>355</v>
      </c>
      <c r="B52" s="749" t="s">
        <v>357</v>
      </c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50"/>
    </row>
    <row r="53" spans="1:17" ht="21" customHeight="1">
      <c r="A53" s="60" t="s">
        <v>569</v>
      </c>
      <c r="B53" s="745" t="s">
        <v>856</v>
      </c>
      <c r="C53" s="745"/>
      <c r="D53" s="745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6"/>
    </row>
    <row r="54" spans="1:17" ht="21" customHeight="1">
      <c r="A54" s="60" t="s">
        <v>572</v>
      </c>
      <c r="B54" s="745" t="s">
        <v>857</v>
      </c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6"/>
    </row>
    <row r="55" spans="1:17" ht="21" customHeight="1" thickBot="1">
      <c r="A55" s="53" t="s">
        <v>774</v>
      </c>
      <c r="B55" s="745" t="s">
        <v>699</v>
      </c>
      <c r="C55" s="745"/>
      <c r="D55" s="745"/>
      <c r="E55" s="745"/>
      <c r="F55" s="745"/>
      <c r="G55" s="745"/>
      <c r="H55" s="745"/>
      <c r="I55" s="745"/>
      <c r="J55" s="745"/>
      <c r="K55" s="745"/>
      <c r="L55" s="745"/>
      <c r="M55" s="745"/>
      <c r="N55" s="745"/>
      <c r="O55" s="745"/>
      <c r="P55" s="745"/>
      <c r="Q55" s="746"/>
    </row>
    <row r="56" spans="1:17" ht="21" customHeight="1" thickBot="1" thickTop="1">
      <c r="A56" s="53" t="s">
        <v>775</v>
      </c>
      <c r="B56" s="762" t="s">
        <v>736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3"/>
    </row>
    <row r="57" spans="1:17" ht="21" customHeight="1" thickBot="1" thickTop="1">
      <c r="A57" s="53" t="s">
        <v>967</v>
      </c>
      <c r="B57" s="745" t="s">
        <v>966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6"/>
    </row>
    <row r="58" spans="1:17" ht="21" customHeight="1" thickBot="1" thickTop="1">
      <c r="A58" s="53" t="s">
        <v>971</v>
      </c>
      <c r="B58" s="745" t="s">
        <v>968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6"/>
    </row>
    <row r="59" spans="1:17" ht="21" customHeight="1" thickBot="1" thickTop="1">
      <c r="A59" s="53" t="s">
        <v>799</v>
      </c>
      <c r="B59" s="751" t="s">
        <v>972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2"/>
    </row>
    <row r="60" ht="13.5" thickTop="1"/>
    <row r="62" ht="12.75">
      <c r="A62" s="62" t="s">
        <v>258</v>
      </c>
    </row>
  </sheetData>
  <sheetProtection/>
  <mergeCells count="58">
    <mergeCell ref="B57:Q57"/>
    <mergeCell ref="B58:Q58"/>
    <mergeCell ref="B55:Q55"/>
    <mergeCell ref="B45:Q45"/>
    <mergeCell ref="B46:Q46"/>
    <mergeCell ref="B51:Q51"/>
    <mergeCell ref="B50:Q50"/>
    <mergeCell ref="B56:Q56"/>
    <mergeCell ref="B53:Q53"/>
    <mergeCell ref="B52:Q52"/>
    <mergeCell ref="B38:Q38"/>
    <mergeCell ref="B49:Q49"/>
    <mergeCell ref="B41:Q41"/>
    <mergeCell ref="B42:Q42"/>
    <mergeCell ref="A1:Q2"/>
    <mergeCell ref="B12:Q12"/>
    <mergeCell ref="B3:Q3"/>
    <mergeCell ref="B8:Q8"/>
    <mergeCell ref="B13:Q13"/>
    <mergeCell ref="B27:Q27"/>
    <mergeCell ref="B9:Q9"/>
    <mergeCell ref="B21:Q21"/>
    <mergeCell ref="B14:Q14"/>
    <mergeCell ref="B20:Q20"/>
    <mergeCell ref="B11:Q11"/>
    <mergeCell ref="B15:Q15"/>
    <mergeCell ref="B16:Q16"/>
    <mergeCell ref="B17:Q17"/>
    <mergeCell ref="B19:Q19"/>
    <mergeCell ref="B10:Q10"/>
    <mergeCell ref="B30:Q30"/>
    <mergeCell ref="B25:Q25"/>
    <mergeCell ref="B26:Q26"/>
    <mergeCell ref="B28:Q28"/>
    <mergeCell ref="B29:Q29"/>
    <mergeCell ref="B36:Q36"/>
    <mergeCell ref="B33:Q33"/>
    <mergeCell ref="B35:Q35"/>
    <mergeCell ref="B40:Q40"/>
    <mergeCell ref="B22:Q22"/>
    <mergeCell ref="B23:Q23"/>
    <mergeCell ref="B24:Q24"/>
    <mergeCell ref="B59:Q59"/>
    <mergeCell ref="B4:Q4"/>
    <mergeCell ref="B5:Q5"/>
    <mergeCell ref="B6:Q6"/>
    <mergeCell ref="B43:Q43"/>
    <mergeCell ref="B7:Q7"/>
    <mergeCell ref="B37:Q37"/>
    <mergeCell ref="B18:Q18"/>
    <mergeCell ref="B54:Q54"/>
    <mergeCell ref="B44:Q44"/>
    <mergeCell ref="B34:Q34"/>
    <mergeCell ref="B31:Q31"/>
    <mergeCell ref="B39:Q39"/>
    <mergeCell ref="B32:Q32"/>
    <mergeCell ref="B48:Q48"/>
    <mergeCell ref="B47:Q47"/>
  </mergeCells>
  <hyperlinks>
    <hyperlink ref="B3:Q3" location="'TABLO 1'!A1" display="YILLAR İTİBARİYLE GEBE-BEBEK-ÇOCUK-LOHUSA-VE 15-49 YAŞ KADIN İZLEMLERİ (2001-2014)"/>
    <hyperlink ref="B4:Q4" location="'TABLO 2'!A1" display="YILLAR İTİBARİYLE DOĞUMLARIN YILLARA VE YAPTIRANLARA GÖRE DAĞILIMI (2001-2014)"/>
    <hyperlink ref="B6:Q6" location="'TABLO 3'!A1" display="YILLAR İTİBARİYLE ZÜHREVİ HASTALIKLAR DİSPANSERİNDE YATAN HASTALARIN UYRUĞU/SAYILARI VE ARTIŞ-AZALIŞ ORANLARI (2001-2014)"/>
    <hyperlink ref="B7:Q7" location="'TABLO 4'!A1" display="YILLAR İTİBARİYLE  BİLDİRİMİ ZORUNLU HASTALIKLARIN SAYILARI (2001-2013)"/>
    <hyperlink ref="B9:Q9" location="'TABLO 5'!A1" display="YILLAR İTİBARİYLE GEZİCİ MOBİL SAĞLIK OCAĞI ÇALIŞMALARININ SAYILARI (2002-2014)"/>
    <hyperlink ref="B10:Q10" location="'TABLO 6.1'!A1" display="YILLAR İTİBARİYLE  AİLE PLANLAMASI ÇALIŞMALARI (2003-2008)"/>
    <hyperlink ref="B31:Q31" location="'TABLO 17'!A1" display="SAĞLIK OCAKLARINDA GÖRÜLEN HASTALIKLARIN 150 BAŞLIKLI A LİSTESİNE GÖRE CİNSİYET DAĞILIMI (2005 YILI)"/>
    <hyperlink ref="B34:Q34" location="'TABLO 18'!A1" display="SAĞLIK OCAKLARINDA GÖRÜLEN HASTALIKLARIN 150 BAŞLIKLI A LİSTESİNE GÖRE CİNSİYET DAĞILIMI (2006 YILI)"/>
    <hyperlink ref="B37:Q37" location="'TABLO 19'!A1" display="SAĞLIK OCAKLARINDA 150 BAŞLIKLI A LİSTESİNE GÖRE GÖRÜLEN HASTALIKLARIN YAŞ GRUBUNA GÖRE DAĞILIMI (2006 YILI)"/>
    <hyperlink ref="B40:Q40" location="'TABLO 20'!A1" display="SAĞLIK OCAKLARINDA GÖRÜLEN ÖLÜM NEDENLERİNİN 150 BAŞLIKLI A LİSTESİNE GÖRE CİNSİYET DAĞILIMI (2006 YILI)"/>
    <hyperlink ref="B44:Q44" location="'TABLO 22.1'!A1" display="YILLAR İTİBARİYLE ÖLÜMLERİN YAŞ GRUBU VE CİNSİYETE GÖRE DAĞILIMI (2002-2009)"/>
    <hyperlink ref="B41:Q41" location="'TABLO 21'!A1" display="SAĞLIK OCAKLARINDA GÖRÜLEN HASTALIKLARIN 150 BAŞLIKLI A LİSTESİNE GÖRE CİNSİYET DAĞILIMI (2007 YILI)"/>
    <hyperlink ref="B47:Q47" location="'TABLO 23'!A1" display="SAĞLIK OCAKLARINDA GÖRÜLEN İLK 10 HASTALIĞIN ICD-10'A GÖRE CİNSİYET DAĞILIMI (2008 YILI)"/>
    <hyperlink ref="B50:Q50" location="'TABLO 24'!A1" display="SAĞLIK OCAKLARINDA  GÖRÜLEN İLK 10 HASTALIĞIN ICD 10'A GÖRE CİNSİYET DAĞILIMI (2009 YILI)"/>
    <hyperlink ref="B53:Q53" location="'TABLO 25'!A1" display="YILLAR İTİBARİYLE VİTAL İSTATİSTİKLER (2006-2014)"/>
    <hyperlink ref="B12:Q12" location="'TABLO 7'!A1" display="YILLAR İTİBARİYLE AMBULANS ÇIKIŞLARININ ÇAĞRI NEDENLERİNE GÖRE DAĞILIMI (2009-2014)"/>
    <hyperlink ref="B13:Q13" location="'TABLO 8'!A1" display="YILLAR İTİBARİYLE GÖRÜLEN VAKALARIN ÖN TANILARINA GÖRE DAĞILIMI (2009-2014)"/>
    <hyperlink ref="B14:Q14" location="'TABLO 9'!A1" display="YILLAR İTİBARİYLE AMBULANS ÇIKIŞLARININ SONUÇLARINA GÖRE DAĞILIMI (2009-2014)"/>
    <hyperlink ref="B15:Q15" location="'TABLO 10'!A1" display="YILLAR İTİBARİYLE VAKALARIN NAKLEDİLDİKLERİ HASTANELERE GÖRE DAĞILIMI(2009-2014)"/>
    <hyperlink ref="B16:Q16" location="'TABLO 11.1'!A1" display="YILLAR İTİBARİYLE VAKAYA ULAŞIM SÜRESİ (2009-2011)"/>
    <hyperlink ref="B18:Q18" location="'TABLO 12.1'!A1" display="SAĞLIK BAKANLIĞINA BAĞLI OLAN VE OLMAYAN YATAKLI TEDAVİ KURUMLARININ ÇALIŞMALARI (2009)"/>
    <hyperlink ref="B27:Q27" location="'TABLO 13'!A1" display="YILLAR İTİBARİYLE MEVCUT SAĞLIK KURUM VE KURULUŞLARI (2009-2014)"/>
    <hyperlink ref="B28:Q28" location="'TABLO 14'!A1" display="YILLAR İTİBARİYLE SAĞLIK BAKANLIĞINA BAĞLI HASTANELER (2009-2014)"/>
    <hyperlink ref="B29:Q29" location="'TABLO 15'!A1" display="YILLAR İTİBARİYLE ÖZEL HASTANELER (2009-2014)"/>
    <hyperlink ref="B30:Q30" location="'TABLO 16'!A1" display="YILLAR İTİBARİYLE ÖZEL SAĞLIK KURULUŞLARI (2009-2014)"/>
    <hyperlink ref="B11:Q11" location="'TABLO 6.2'!A1" display="YILLAR İTİBARİYLE AİLE PLANLAMASI ÇALIŞMALARI (2009-2014)"/>
    <hyperlink ref="B19:Q19" location="'TABLO 12.2'!A1" display="SAĞLIK BAKANLIĞINA BAĞLI OLAN VE OLMAYAN YATAKLI TEDAVİ KURUMLARININ ÇALIŞMALARI (2010)"/>
    <hyperlink ref="B20:Q20" location="'TABLO 12.3'!A1" display="SAĞLIK BAKANLIĞINA BAĞLI OLAN VE OLMAYAN YATAKLI TEDAVİ KURUMLARININ ÇALIŞMALARI (2011)"/>
    <hyperlink ref="B54:Q54" location="'TABLO 26'!A1" display="YILLAR İTİBARİYLE DÜŞÜK DOĞUM AĞIRLIKLI VE PREMATÜRE BEBEKLERİN SAYILARI VE ORANLARI (2009-2014)"/>
    <hyperlink ref="B22:Q22" location="'TABLO 12.5'!A1" display="SAĞLIK BAKANLIĞINA BAĞLI OLAN VE OLMAYAN YATAKLI TEDAVİ KURUMLARININ ÇALIŞMALARI (2013)"/>
    <hyperlink ref="B45:Q45" location="'TABLO 22.2'!A1" display="YILLAR İTİBARİYLE ÖLÜMLERİN CİNSİYET VE İLÇELERE GÖRE DAĞILIMI (2009-2012)"/>
    <hyperlink ref="B21:Q21" location="'TABLO 12.4'!A1" display="SAĞLIK BAKANLIĞINA BAĞLI OLAN VE OLMAYAN YATAKLI TEDAVİ KURUMLARININ ÇALIŞMALARI (2012)"/>
    <hyperlink ref="B55:Q55" location="'TABLO 27.1'!A1" display="YILLAR İTİBARİYLE SAĞLIK BAKANLIĞINA BAĞLI PERSONEL DURUMU (2009-2012)"/>
    <hyperlink ref="B17:Q17" location="'TABLO 11.2'!A1" display="YILLAR İTİBARİYLE 112 ACİL SAĞLIK HİZMETLERİ AMBULANS VAKA SAYILARI VE VAKAYA ULAŞIM SÜRELERİ (2008-2013)"/>
    <hyperlink ref="B56:Q56" location="'TABLO 27.2'!A1" display="YILLAR İTİBARİYLE SAĞLIK BAKANLIĞINA BAĞLI PERSONEL DURUMU (2013)"/>
    <hyperlink ref="B59:Q59" location="'TABLO 28'!A1" display="YILLAR İTİBARİYLE YAPILAN HİZMET İÇİ EĞİTİMLER (2010-2014)"/>
    <hyperlink ref="B8:Q8" location="'TABLO 4.1'!Yazdırma_Alanı" display="YILLAR İTİBARİYLE  BİLDİRİMİ ZORUNLU HASTALIKLARIN SAYILARI (2014)"/>
    <hyperlink ref="B23:Q23" location="'TABLO 12.6'!A1" display="SAĞLIK BAKANLIĞINA BAĞLI OLAN VE OLMAYAN YATAKLI TEDAVİ KURUMLARININ ÇALIŞMALARI (2014)"/>
    <hyperlink ref="B25:Q25" location="'TABLO 12.8'!A1" display="SAĞLIK BAKANLIĞINA BAĞLI OLAN VE OLMAYAN YATAKLI TEDAVİ KURUMLARININ ÇALIŞMALARI (2016)"/>
    <hyperlink ref="B24:Q24" location="'TABLO 12.7'!A1" display="SAĞLIK BAKANLIĞINA BAĞLI OLAN VE OLMAYAN YATAKLI TEDAVİ KURUMLARININ ÇALIŞMALARI (2015)"/>
    <hyperlink ref="B26:Q26" location="'TABLO 12.9'!A1" display="SAĞLIK BAKANLIĞINA BAĞLI OLAN VE OLMAYAN YATAKLI TEDAVİ KURUMLARININ ÇALIŞMALARI (2017)"/>
    <hyperlink ref="B57:Q57" location="'TABLO 27.3'!A1" display="YILLAR İTİBARİYLE SAĞLIK BAKANLIĞINA BAĞLI PERSONEL DURUMU (2014)"/>
    <hyperlink ref="B58:Q58" location="'TABLO 27.4'!A1" display="YILLAR İTİBARİYLE SAĞLIK BAKANLIĞINA BAĞLI PERSONEL DURUMU (2015-2017)"/>
  </hyperlinks>
  <printOptions/>
  <pageMargins left="0.8" right="0.35" top="0.42" bottom="0.6" header="0.19" footer="0.31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9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295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922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>
      <c r="A4" s="897"/>
      <c r="B4" s="898">
        <v>2009</v>
      </c>
      <c r="C4" s="899"/>
      <c r="D4" s="898">
        <v>2010</v>
      </c>
      <c r="E4" s="899"/>
      <c r="F4" s="898">
        <v>2011</v>
      </c>
      <c r="G4" s="899"/>
      <c r="H4" s="898">
        <v>2012</v>
      </c>
      <c r="I4" s="899"/>
      <c r="J4" s="898">
        <v>2013</v>
      </c>
      <c r="K4" s="899"/>
      <c r="L4" s="898">
        <v>2014</v>
      </c>
      <c r="M4" s="899"/>
      <c r="N4" s="898">
        <v>2015</v>
      </c>
      <c r="O4" s="899"/>
      <c r="P4" s="898">
        <v>2016</v>
      </c>
      <c r="Q4" s="899"/>
      <c r="R4" s="898">
        <v>2017</v>
      </c>
      <c r="S4" s="845"/>
    </row>
    <row r="5" spans="1:19" ht="36.75" customHeight="1" thickBot="1">
      <c r="A5" s="897"/>
      <c r="B5" s="312" t="s">
        <v>408</v>
      </c>
      <c r="C5" s="356" t="s">
        <v>409</v>
      </c>
      <c r="D5" s="312" t="s">
        <v>408</v>
      </c>
      <c r="E5" s="356" t="s">
        <v>409</v>
      </c>
      <c r="F5" s="312" t="s">
        <v>408</v>
      </c>
      <c r="G5" s="356" t="s">
        <v>409</v>
      </c>
      <c r="H5" s="312" t="s">
        <v>408</v>
      </c>
      <c r="I5" s="356" t="s">
        <v>409</v>
      </c>
      <c r="J5" s="312" t="s">
        <v>408</v>
      </c>
      <c r="K5" s="356" t="s">
        <v>409</v>
      </c>
      <c r="L5" s="312" t="s">
        <v>408</v>
      </c>
      <c r="M5" s="356" t="s">
        <v>409</v>
      </c>
      <c r="N5" s="312" t="s">
        <v>408</v>
      </c>
      <c r="O5" s="356" t="s">
        <v>409</v>
      </c>
      <c r="P5" s="312" t="s">
        <v>408</v>
      </c>
      <c r="Q5" s="356" t="s">
        <v>409</v>
      </c>
      <c r="R5" s="312" t="s">
        <v>408</v>
      </c>
      <c r="S5" s="185" t="s">
        <v>409</v>
      </c>
    </row>
    <row r="6" spans="1:19" ht="19.5" customHeight="1">
      <c r="A6" s="360" t="s">
        <v>410</v>
      </c>
      <c r="B6" s="357">
        <v>27940</v>
      </c>
      <c r="C6" s="358">
        <v>80.3</v>
      </c>
      <c r="D6" s="357">
        <v>33653</v>
      </c>
      <c r="E6" s="358">
        <v>80.33851369094512</v>
      </c>
      <c r="F6" s="357">
        <v>40790</v>
      </c>
      <c r="G6" s="440">
        <v>77.7</v>
      </c>
      <c r="H6" s="357">
        <v>46585</v>
      </c>
      <c r="I6" s="440">
        <f aca="true" t="shared" si="0" ref="I6:I15">H6/$N$16*100</f>
        <v>48.28461857379768</v>
      </c>
      <c r="J6" s="357">
        <v>53602</v>
      </c>
      <c r="K6" s="440">
        <f aca="true" t="shared" si="1" ref="K6:K16">J6/$R$16*100</f>
        <v>44.45826801695323</v>
      </c>
      <c r="L6" s="357">
        <v>62017</v>
      </c>
      <c r="M6" s="440">
        <f aca="true" t="shared" si="2" ref="M6:M16">L6/$R$16*100</f>
        <v>51.43778977663872</v>
      </c>
      <c r="N6" s="357">
        <v>69402</v>
      </c>
      <c r="O6" s="358">
        <f>N6*100/N16</f>
        <v>71.93407960199005</v>
      </c>
      <c r="P6" s="357">
        <v>82071</v>
      </c>
      <c r="Q6" s="440">
        <v>74.48540622957961</v>
      </c>
      <c r="R6" s="357">
        <v>90262</v>
      </c>
      <c r="S6" s="361">
        <v>74.86459810727645</v>
      </c>
    </row>
    <row r="7" spans="1:19" ht="19.5" customHeight="1">
      <c r="A7" s="362" t="s">
        <v>411</v>
      </c>
      <c r="B7" s="140">
        <v>4091</v>
      </c>
      <c r="C7" s="359">
        <v>11.8</v>
      </c>
      <c r="D7" s="140">
        <v>5219</v>
      </c>
      <c r="E7" s="359">
        <v>12.45911814557521</v>
      </c>
      <c r="F7" s="140">
        <v>6932</v>
      </c>
      <c r="G7" s="441">
        <v>13.2</v>
      </c>
      <c r="H7" s="140">
        <v>7623</v>
      </c>
      <c r="I7" s="441">
        <f t="shared" si="0"/>
        <v>7.901119402985074</v>
      </c>
      <c r="J7" s="140">
        <v>8661</v>
      </c>
      <c r="K7" s="441">
        <f t="shared" si="1"/>
        <v>7.183557689915151</v>
      </c>
      <c r="L7" s="140">
        <v>10668</v>
      </c>
      <c r="M7" s="441">
        <f t="shared" si="2"/>
        <v>8.848192291423027</v>
      </c>
      <c r="N7" s="140">
        <v>11936</v>
      </c>
      <c r="O7" s="359">
        <f>N7*100/N16</f>
        <v>12.371475953565506</v>
      </c>
      <c r="P7" s="140">
        <v>11528</v>
      </c>
      <c r="Q7" s="441">
        <v>10.462499092427212</v>
      </c>
      <c r="R7" s="140">
        <v>11825</v>
      </c>
      <c r="S7" s="319">
        <v>9.807824694982873</v>
      </c>
    </row>
    <row r="8" spans="1:19" ht="19.5" customHeight="1">
      <c r="A8" s="363" t="s">
        <v>412</v>
      </c>
      <c r="B8" s="140">
        <v>112</v>
      </c>
      <c r="C8" s="359">
        <v>0.3</v>
      </c>
      <c r="D8" s="140">
        <v>166</v>
      </c>
      <c r="E8" s="359">
        <v>0.3962854209935783</v>
      </c>
      <c r="F8" s="140">
        <v>242</v>
      </c>
      <c r="G8" s="441">
        <v>0.5</v>
      </c>
      <c r="H8" s="140">
        <v>355</v>
      </c>
      <c r="I8" s="441">
        <f t="shared" si="0"/>
        <v>0.3679519071310116</v>
      </c>
      <c r="J8" s="140">
        <v>664</v>
      </c>
      <c r="K8" s="441">
        <f t="shared" si="1"/>
        <v>0.5507311287499896</v>
      </c>
      <c r="L8" s="140">
        <v>746</v>
      </c>
      <c r="M8" s="441">
        <f t="shared" si="2"/>
        <v>0.6187431054932113</v>
      </c>
      <c r="N8" s="140">
        <v>839</v>
      </c>
      <c r="O8" s="359">
        <f>N8*100/N16</f>
        <v>0.8696102819237148</v>
      </c>
      <c r="P8" s="140">
        <v>891</v>
      </c>
      <c r="Q8" s="441">
        <v>0.8086473535177521</v>
      </c>
      <c r="R8" s="140">
        <v>893</v>
      </c>
      <c r="S8" s="319">
        <v>0.7406670150206939</v>
      </c>
    </row>
    <row r="9" spans="1:19" ht="19.5" customHeight="1">
      <c r="A9" s="362" t="s">
        <v>413</v>
      </c>
      <c r="B9" s="140">
        <v>562</v>
      </c>
      <c r="C9" s="359">
        <v>1.6</v>
      </c>
      <c r="D9" s="140">
        <v>698</v>
      </c>
      <c r="E9" s="359">
        <v>1.666308577430829</v>
      </c>
      <c r="F9" s="140">
        <v>1189</v>
      </c>
      <c r="G9" s="441">
        <v>2.3</v>
      </c>
      <c r="H9" s="140">
        <v>4908</v>
      </c>
      <c r="I9" s="441">
        <f t="shared" si="0"/>
        <v>5.087064676616915</v>
      </c>
      <c r="J9" s="140">
        <v>3238</v>
      </c>
      <c r="K9" s="441">
        <f t="shared" si="1"/>
        <v>2.6856436670067265</v>
      </c>
      <c r="L9" s="140">
        <v>2646</v>
      </c>
      <c r="M9" s="441">
        <f t="shared" si="2"/>
        <v>2.1946303714946875</v>
      </c>
      <c r="N9" s="140">
        <v>2601</v>
      </c>
      <c r="O9" s="359">
        <f>N9*100/N16</f>
        <v>2.6958955223880596</v>
      </c>
      <c r="P9" s="140">
        <v>2843</v>
      </c>
      <c r="Q9" s="441">
        <v>2.580229434400639</v>
      </c>
      <c r="R9" s="140">
        <v>3503</v>
      </c>
      <c r="S9" s="319">
        <v>2.905438469896406</v>
      </c>
    </row>
    <row r="10" spans="1:19" ht="19.5" customHeight="1">
      <c r="A10" s="363" t="s">
        <v>414</v>
      </c>
      <c r="B10" s="140">
        <v>6</v>
      </c>
      <c r="C10" s="359">
        <v>0</v>
      </c>
      <c r="D10" s="140">
        <v>390</v>
      </c>
      <c r="E10" s="359">
        <v>0.9310320131776839</v>
      </c>
      <c r="F10" s="140">
        <v>621</v>
      </c>
      <c r="G10" s="441">
        <v>1.2</v>
      </c>
      <c r="H10" s="140">
        <v>1838</v>
      </c>
      <c r="I10" s="441">
        <f t="shared" si="0"/>
        <v>1.9050580431177446</v>
      </c>
      <c r="J10" s="140">
        <v>1248</v>
      </c>
      <c r="K10" s="441">
        <f t="shared" si="1"/>
        <v>1.0351091094578118</v>
      </c>
      <c r="L10" s="140">
        <v>1008</v>
      </c>
      <c r="M10" s="441">
        <f t="shared" si="2"/>
        <v>0.8360496653313095</v>
      </c>
      <c r="N10" s="140">
        <v>1118</v>
      </c>
      <c r="O10" s="359">
        <f>N10*100/N16</f>
        <v>1.1587893864013268</v>
      </c>
      <c r="P10" s="140">
        <v>1121</v>
      </c>
      <c r="Q10" s="441">
        <v>1.0173890946053874</v>
      </c>
      <c r="R10" s="140">
        <v>1031</v>
      </c>
      <c r="S10" s="319">
        <v>0.8551261953934327</v>
      </c>
    </row>
    <row r="11" spans="1:19" ht="19.5" customHeight="1">
      <c r="A11" s="363" t="s">
        <v>829</v>
      </c>
      <c r="B11" s="140">
        <v>331</v>
      </c>
      <c r="C11" s="359">
        <v>1</v>
      </c>
      <c r="D11" s="140">
        <v>276</v>
      </c>
      <c r="E11" s="359">
        <v>0.6588841939411302</v>
      </c>
      <c r="F11" s="140">
        <v>280</v>
      </c>
      <c r="G11" s="441">
        <v>0.5</v>
      </c>
      <c r="H11" s="140">
        <v>953</v>
      </c>
      <c r="I11" s="441">
        <f t="shared" si="0"/>
        <v>0.9877694859038142</v>
      </c>
      <c r="J11" s="140">
        <v>224</v>
      </c>
      <c r="K11" s="441">
        <f t="shared" si="1"/>
        <v>0.18578881451806878</v>
      </c>
      <c r="L11" s="140">
        <v>259</v>
      </c>
      <c r="M11" s="441">
        <f t="shared" si="2"/>
        <v>0.21481831678651703</v>
      </c>
      <c r="N11" s="140">
        <v>775</v>
      </c>
      <c r="O11" s="359">
        <f>N11*100/N16</f>
        <v>0.8032752902155887</v>
      </c>
      <c r="P11" s="140">
        <v>974</v>
      </c>
      <c r="Q11" s="441">
        <v>0.8839758948667683</v>
      </c>
      <c r="R11" s="140">
        <v>641</v>
      </c>
      <c r="S11" s="319">
        <v>0.5316545986878665</v>
      </c>
    </row>
    <row r="12" spans="1:19" ht="19.5" customHeight="1">
      <c r="A12" s="362" t="s">
        <v>415</v>
      </c>
      <c r="B12" s="140">
        <v>402</v>
      </c>
      <c r="C12" s="359">
        <v>1.2</v>
      </c>
      <c r="D12" s="140">
        <v>20</v>
      </c>
      <c r="E12" s="359">
        <v>0.04774523144500943</v>
      </c>
      <c r="F12" s="140">
        <v>8</v>
      </c>
      <c r="G12" s="441">
        <v>0</v>
      </c>
      <c r="H12" s="140">
        <v>198</v>
      </c>
      <c r="I12" s="441">
        <f t="shared" si="0"/>
        <v>0.2052238805970149</v>
      </c>
      <c r="J12" s="140">
        <v>24</v>
      </c>
      <c r="K12" s="441">
        <f t="shared" si="1"/>
        <v>0.01990594441265023</v>
      </c>
      <c r="L12" s="140">
        <v>18</v>
      </c>
      <c r="M12" s="441">
        <f t="shared" si="2"/>
        <v>0.01492945830948767</v>
      </c>
      <c r="N12" s="140">
        <v>14</v>
      </c>
      <c r="O12" s="359">
        <f>N12*100/N16</f>
        <v>0.01451077943615257</v>
      </c>
      <c r="P12" s="140">
        <v>19</v>
      </c>
      <c r="Q12" s="441">
        <v>0.017243882959413346</v>
      </c>
      <c r="R12" s="140">
        <v>28</v>
      </c>
      <c r="S12" s="319">
        <v>0.023223601814758597</v>
      </c>
    </row>
    <row r="13" spans="1:19" ht="19.5" customHeight="1">
      <c r="A13" s="363" t="s">
        <v>416</v>
      </c>
      <c r="B13" s="140">
        <v>113</v>
      </c>
      <c r="C13" s="359">
        <v>0.3</v>
      </c>
      <c r="D13" s="140">
        <v>952</v>
      </c>
      <c r="E13" s="359">
        <v>2.272673016782449</v>
      </c>
      <c r="F13" s="140">
        <v>2036</v>
      </c>
      <c r="G13" s="441">
        <v>3.9</v>
      </c>
      <c r="H13" s="140">
        <v>207</v>
      </c>
      <c r="I13" s="441">
        <f t="shared" si="0"/>
        <v>0.21455223880597016</v>
      </c>
      <c r="J13" s="140">
        <v>5075</v>
      </c>
      <c r="K13" s="441">
        <f t="shared" si="1"/>
        <v>4.209277828924996</v>
      </c>
      <c r="L13" s="140">
        <v>8223</v>
      </c>
      <c r="M13" s="441">
        <f t="shared" si="2"/>
        <v>6.820274204384284</v>
      </c>
      <c r="N13" s="140">
        <v>9462</v>
      </c>
      <c r="O13" s="359">
        <f>N13*100/N16</f>
        <v>9.807213930348258</v>
      </c>
      <c r="P13" s="140">
        <v>10358</v>
      </c>
      <c r="Q13" s="441">
        <v>9.400638931242286</v>
      </c>
      <c r="R13" s="140">
        <v>12195</v>
      </c>
      <c r="S13" s="319">
        <v>10.114708004677897</v>
      </c>
    </row>
    <row r="14" spans="1:19" ht="19.5" customHeight="1">
      <c r="A14" s="362" t="s">
        <v>417</v>
      </c>
      <c r="B14" s="140">
        <v>793</v>
      </c>
      <c r="C14" s="359">
        <v>2.3</v>
      </c>
      <c r="D14" s="140">
        <v>81</v>
      </c>
      <c r="E14" s="359">
        <v>0.1933681873522882</v>
      </c>
      <c r="F14" s="140">
        <v>121</v>
      </c>
      <c r="G14" s="441">
        <v>0.2</v>
      </c>
      <c r="H14" s="140">
        <v>5</v>
      </c>
      <c r="I14" s="441">
        <f t="shared" si="0"/>
        <v>0.005182421227197346</v>
      </c>
      <c r="J14" s="140">
        <v>277</v>
      </c>
      <c r="K14" s="441">
        <f t="shared" si="1"/>
        <v>0.22974777509600472</v>
      </c>
      <c r="L14" s="140">
        <v>260</v>
      </c>
      <c r="M14" s="441">
        <f t="shared" si="2"/>
        <v>0.21564773113704416</v>
      </c>
      <c r="N14" s="140">
        <v>248</v>
      </c>
      <c r="O14" s="359">
        <f>N14*100/N16</f>
        <v>0.2570480928689884</v>
      </c>
      <c r="P14" s="140">
        <v>245</v>
      </c>
      <c r="Q14" s="441">
        <v>0.2223553328976984</v>
      </c>
      <c r="R14" s="140">
        <v>153</v>
      </c>
      <c r="S14" s="319">
        <v>0.1269003956306452</v>
      </c>
    </row>
    <row r="15" spans="1:19" ht="19.5" customHeight="1">
      <c r="A15" s="362" t="s">
        <v>418</v>
      </c>
      <c r="B15" s="140">
        <v>442</v>
      </c>
      <c r="C15" s="359">
        <v>1.3</v>
      </c>
      <c r="D15" s="140">
        <v>434</v>
      </c>
      <c r="E15" s="359">
        <v>1.0360715223567045</v>
      </c>
      <c r="F15" s="140">
        <v>253</v>
      </c>
      <c r="G15" s="441">
        <v>0.5</v>
      </c>
      <c r="H15" s="140">
        <v>73</v>
      </c>
      <c r="I15" s="441">
        <f t="shared" si="0"/>
        <v>0.07566334991708126</v>
      </c>
      <c r="J15" s="140">
        <v>14</v>
      </c>
      <c r="K15" s="441">
        <f t="shared" si="1"/>
        <v>0.011611800907379299</v>
      </c>
      <c r="L15" s="140">
        <v>36</v>
      </c>
      <c r="M15" s="441">
        <f t="shared" si="2"/>
        <v>0.02985891661897534</v>
      </c>
      <c r="N15" s="140">
        <v>85</v>
      </c>
      <c r="O15" s="359">
        <f>N15*100/N16</f>
        <v>0.0881011608623549</v>
      </c>
      <c r="P15" s="140">
        <v>134</v>
      </c>
      <c r="Q15" s="441">
        <v>0.12161475350323096</v>
      </c>
      <c r="R15" s="140">
        <v>36</v>
      </c>
      <c r="S15" s="319">
        <v>0.029858916618975342</v>
      </c>
    </row>
    <row r="16" spans="1:19" ht="19.5" customHeight="1" thickBot="1">
      <c r="A16" s="364" t="s">
        <v>114</v>
      </c>
      <c r="B16" s="365">
        <v>34792</v>
      </c>
      <c r="C16" s="442">
        <v>100</v>
      </c>
      <c r="D16" s="365">
        <f>SUM(D6:D15)</f>
        <v>41889</v>
      </c>
      <c r="E16" s="442">
        <v>100</v>
      </c>
      <c r="F16" s="365">
        <v>52472</v>
      </c>
      <c r="G16" s="442">
        <v>100</v>
      </c>
      <c r="H16" s="365">
        <v>62745</v>
      </c>
      <c r="I16" s="442">
        <v>100</v>
      </c>
      <c r="J16" s="365">
        <v>73027</v>
      </c>
      <c r="K16" s="442">
        <f t="shared" si="1"/>
        <v>60.56964177594201</v>
      </c>
      <c r="L16" s="365">
        <v>85881</v>
      </c>
      <c r="M16" s="442">
        <f t="shared" si="2"/>
        <v>71.23093383761726</v>
      </c>
      <c r="N16" s="365">
        <f>SUM(N6:N15)</f>
        <v>96480</v>
      </c>
      <c r="O16" s="442">
        <f>SUM(O6:O15)</f>
        <v>99.99999999999999</v>
      </c>
      <c r="P16" s="365">
        <v>110184</v>
      </c>
      <c r="Q16" s="442">
        <v>100</v>
      </c>
      <c r="R16" s="365">
        <v>120567</v>
      </c>
      <c r="S16" s="320">
        <v>100</v>
      </c>
    </row>
    <row r="17" spans="1:19" ht="14.25" customHeight="1" thickTop="1">
      <c r="A17" s="778"/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</row>
    <row r="18" spans="1:4" ht="14.25" customHeight="1">
      <c r="A18" s="863" t="s">
        <v>576</v>
      </c>
      <c r="B18" s="863"/>
      <c r="C18" s="863"/>
      <c r="D18" s="863"/>
    </row>
    <row r="19" spans="1:4" ht="14.25" customHeight="1">
      <c r="A19" s="180" t="s">
        <v>921</v>
      </c>
      <c r="B19" s="180"/>
      <c r="C19" s="180"/>
      <c r="D19" s="180"/>
    </row>
    <row r="20" spans="1:17" ht="14.25" customHeight="1">
      <c r="A20" s="777" t="s">
        <v>924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15"/>
      <c r="Q20" s="15"/>
    </row>
    <row r="21" spans="1:13" ht="14.25" customHeight="1">
      <c r="A21" s="776" t="s">
        <v>386</v>
      </c>
      <c r="B21" s="776"/>
      <c r="C21" s="776"/>
      <c r="D21" s="776"/>
      <c r="E21" s="776"/>
      <c r="F21" s="776"/>
      <c r="G21" s="776"/>
      <c r="H21" s="400"/>
      <c r="I21" s="400"/>
      <c r="J21" s="400"/>
      <c r="K21" s="400"/>
      <c r="L21" s="400"/>
      <c r="M21" s="400"/>
    </row>
    <row r="22" spans="1:2" ht="18.75" customHeight="1">
      <c r="A22" s="189"/>
      <c r="B22" s="189"/>
    </row>
    <row r="26" ht="12.75">
      <c r="B26" s="177" t="s">
        <v>259</v>
      </c>
    </row>
  </sheetData>
  <sheetProtection/>
  <mergeCells count="16">
    <mergeCell ref="A2:S2"/>
    <mergeCell ref="A3:S3"/>
    <mergeCell ref="N4:O4"/>
    <mergeCell ref="H4:I4"/>
    <mergeCell ref="J4:K4"/>
    <mergeCell ref="L4:M4"/>
    <mergeCell ref="A21:G21"/>
    <mergeCell ref="A18:D18"/>
    <mergeCell ref="A4:A5"/>
    <mergeCell ref="B4:C4"/>
    <mergeCell ref="D4:E4"/>
    <mergeCell ref="A17:S17"/>
    <mergeCell ref="A20:O20"/>
    <mergeCell ref="P4:Q4"/>
    <mergeCell ref="F4:G4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284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925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 thickBot="1">
      <c r="A4" s="897"/>
      <c r="B4" s="907">
        <v>2009</v>
      </c>
      <c r="C4" s="908"/>
      <c r="D4" s="907">
        <v>2010</v>
      </c>
      <c r="E4" s="909"/>
      <c r="F4" s="907">
        <v>2011</v>
      </c>
      <c r="G4" s="909"/>
      <c r="H4" s="907">
        <v>2012</v>
      </c>
      <c r="I4" s="908"/>
      <c r="J4" s="907">
        <v>2013</v>
      </c>
      <c r="K4" s="909"/>
      <c r="L4" s="907">
        <v>2014</v>
      </c>
      <c r="M4" s="908"/>
      <c r="N4" s="907">
        <v>2015</v>
      </c>
      <c r="O4" s="908"/>
      <c r="P4" s="910">
        <v>2016</v>
      </c>
      <c r="Q4" s="911"/>
      <c r="R4" s="912">
        <v>2017</v>
      </c>
      <c r="S4" s="913"/>
    </row>
    <row r="5" spans="1:19" ht="36.75" customHeight="1" thickBot="1">
      <c r="A5" s="906"/>
      <c r="B5" s="221" t="s">
        <v>408</v>
      </c>
      <c r="C5" s="444" t="s">
        <v>409</v>
      </c>
      <c r="D5" s="221" t="s">
        <v>408</v>
      </c>
      <c r="E5" s="222" t="s">
        <v>409</v>
      </c>
      <c r="F5" s="445" t="s">
        <v>408</v>
      </c>
      <c r="G5" s="446" t="s">
        <v>409</v>
      </c>
      <c r="H5" s="443" t="s">
        <v>408</v>
      </c>
      <c r="I5" s="499" t="s">
        <v>409</v>
      </c>
      <c r="J5" s="445" t="s">
        <v>408</v>
      </c>
      <c r="K5" s="446" t="s">
        <v>409</v>
      </c>
      <c r="L5" s="443" t="s">
        <v>408</v>
      </c>
      <c r="M5" s="499" t="s">
        <v>409</v>
      </c>
      <c r="N5" s="443" t="s">
        <v>408</v>
      </c>
      <c r="O5" s="499" t="s">
        <v>409</v>
      </c>
      <c r="P5" s="443" t="s">
        <v>408</v>
      </c>
      <c r="Q5" s="590" t="s">
        <v>409</v>
      </c>
      <c r="R5" s="586" t="s">
        <v>408</v>
      </c>
      <c r="S5" s="368" t="s">
        <v>409</v>
      </c>
    </row>
    <row r="6" spans="1:19" ht="19.5" customHeight="1">
      <c r="A6" s="360" t="s">
        <v>421</v>
      </c>
      <c r="B6" s="357">
        <v>2780</v>
      </c>
      <c r="C6" s="358">
        <f>B6/B19*100</f>
        <v>8.546220295736113</v>
      </c>
      <c r="D6" s="357">
        <v>163</v>
      </c>
      <c r="E6" s="358">
        <v>6.252397391637898</v>
      </c>
      <c r="F6" s="357">
        <v>1804</v>
      </c>
      <c r="G6" s="440">
        <f>F6/F19*100</f>
        <v>3.6786296900489392</v>
      </c>
      <c r="H6" s="357">
        <v>658</v>
      </c>
      <c r="I6" s="440">
        <v>5.62</v>
      </c>
      <c r="J6" s="357">
        <v>0</v>
      </c>
      <c r="K6" s="440">
        <f>J6/J19*100</f>
        <v>0</v>
      </c>
      <c r="L6" s="357">
        <v>885</v>
      </c>
      <c r="M6" s="440">
        <f>L6/L19*100</f>
        <v>1.110901901713425</v>
      </c>
      <c r="N6" s="357">
        <v>2441</v>
      </c>
      <c r="O6" s="440">
        <v>2.7</v>
      </c>
      <c r="P6" s="357">
        <v>2906</v>
      </c>
      <c r="Q6" s="358">
        <v>2.8294905748558965</v>
      </c>
      <c r="R6" s="587">
        <v>2609</v>
      </c>
      <c r="S6" s="361">
        <v>2.3604237725163077</v>
      </c>
    </row>
    <row r="7" spans="1:19" ht="19.5" customHeight="1">
      <c r="A7" s="362" t="s">
        <v>422</v>
      </c>
      <c r="B7" s="140">
        <v>1614</v>
      </c>
      <c r="C7" s="359">
        <f>B7/B19*100</f>
        <v>4.961726459466937</v>
      </c>
      <c r="D7" s="140">
        <v>539</v>
      </c>
      <c r="E7" s="359">
        <v>20.675105485232066</v>
      </c>
      <c r="F7" s="140">
        <v>11739</v>
      </c>
      <c r="G7" s="441">
        <f>F7/F19*100</f>
        <v>23.937601957585645</v>
      </c>
      <c r="H7" s="140">
        <v>8875</v>
      </c>
      <c r="I7" s="441">
        <v>21.21</v>
      </c>
      <c r="J7" s="140">
        <v>8006</v>
      </c>
      <c r="K7" s="441">
        <f>J7/J19*100</f>
        <v>11.897755981572299</v>
      </c>
      <c r="L7" s="140">
        <v>6235</v>
      </c>
      <c r="M7" s="441">
        <f>L7/L19*100</f>
        <v>7.82652356743865</v>
      </c>
      <c r="N7" s="140">
        <v>5393</v>
      </c>
      <c r="O7" s="441">
        <v>5.9</v>
      </c>
      <c r="P7" s="140">
        <v>5464</v>
      </c>
      <c r="Q7" s="359">
        <v>5.320143324505374</v>
      </c>
      <c r="R7" s="588">
        <v>5496</v>
      </c>
      <c r="S7" s="319">
        <v>4.972360695189585</v>
      </c>
    </row>
    <row r="8" spans="1:19" ht="19.5" customHeight="1">
      <c r="A8" s="362" t="s">
        <v>423</v>
      </c>
      <c r="B8" s="140">
        <v>8139</v>
      </c>
      <c r="C8" s="359">
        <f>B8/B19*100</f>
        <v>25.020750714746843</v>
      </c>
      <c r="D8" s="140">
        <v>461</v>
      </c>
      <c r="E8" s="359">
        <v>17.683160721135405</v>
      </c>
      <c r="F8" s="140">
        <v>7207</v>
      </c>
      <c r="G8" s="441">
        <f>F8/F19*100</f>
        <v>14.696166394779771</v>
      </c>
      <c r="H8" s="140">
        <v>9332</v>
      </c>
      <c r="I8" s="441">
        <v>14.62</v>
      </c>
      <c r="J8" s="140">
        <v>9384</v>
      </c>
      <c r="K8" s="441">
        <f>J8/J19*100</f>
        <v>13.945608559964334</v>
      </c>
      <c r="L8" s="140">
        <v>10065</v>
      </c>
      <c r="M8" s="441">
        <f>L8/L19*100</f>
        <v>12.63415552626624</v>
      </c>
      <c r="N8" s="140">
        <v>10182</v>
      </c>
      <c r="O8" s="441">
        <v>11.2</v>
      </c>
      <c r="P8" s="140">
        <v>11597</v>
      </c>
      <c r="Q8" s="359">
        <v>11.291673157812744</v>
      </c>
      <c r="R8" s="588">
        <v>11529</v>
      </c>
      <c r="S8" s="319">
        <v>10.43055794302051</v>
      </c>
    </row>
    <row r="9" spans="1:19" ht="19.5" customHeight="1">
      <c r="A9" s="362" t="s">
        <v>424</v>
      </c>
      <c r="B9" s="140">
        <v>1427</v>
      </c>
      <c r="C9" s="359">
        <f>B9/B19*100</f>
        <v>4.386854806480371</v>
      </c>
      <c r="D9" s="140">
        <v>166</v>
      </c>
      <c r="E9" s="359">
        <v>6.367472190257001</v>
      </c>
      <c r="F9" s="140">
        <v>3457</v>
      </c>
      <c r="G9" s="441">
        <f>F9/F19*100</f>
        <v>7.049347471451877</v>
      </c>
      <c r="H9" s="140">
        <v>3579</v>
      </c>
      <c r="I9" s="441">
        <v>7.21</v>
      </c>
      <c r="J9" s="140">
        <v>3909</v>
      </c>
      <c r="K9" s="441">
        <f>J9/J19*100</f>
        <v>5.809184128399465</v>
      </c>
      <c r="L9" s="140">
        <v>5278</v>
      </c>
      <c r="M9" s="441">
        <f>L9/L19*100</f>
        <v>6.625243205924811</v>
      </c>
      <c r="N9" s="140">
        <v>6340</v>
      </c>
      <c r="O9" s="441">
        <v>7</v>
      </c>
      <c r="P9" s="140">
        <v>7611</v>
      </c>
      <c r="Q9" s="359">
        <v>7.410616918523134</v>
      </c>
      <c r="R9" s="588">
        <v>7318</v>
      </c>
      <c r="S9" s="319">
        <v>6.620767024635622</v>
      </c>
    </row>
    <row r="10" spans="1:19" ht="19.5" customHeight="1">
      <c r="A10" s="362" t="s">
        <v>425</v>
      </c>
      <c r="B10" s="140">
        <v>5684</v>
      </c>
      <c r="C10" s="359">
        <f>B10/B19*100</f>
        <v>17.473638906821606</v>
      </c>
      <c r="D10" s="140">
        <v>223</v>
      </c>
      <c r="E10" s="359">
        <v>8.553893364019947</v>
      </c>
      <c r="F10" s="140">
        <v>4099</v>
      </c>
      <c r="G10" s="441">
        <f>F10/F19*100</f>
        <v>8.358482871125613</v>
      </c>
      <c r="H10" s="140">
        <v>2175</v>
      </c>
      <c r="I10" s="441">
        <v>8.36</v>
      </c>
      <c r="J10" s="140">
        <v>1661</v>
      </c>
      <c r="K10" s="441">
        <f>J10/J19*100</f>
        <v>2.4684202704710954</v>
      </c>
      <c r="L10" s="140">
        <v>1884</v>
      </c>
      <c r="M10" s="441">
        <f>L10/L19*100</f>
        <v>2.3649030314441726</v>
      </c>
      <c r="N10" s="140">
        <v>2044</v>
      </c>
      <c r="O10" s="441">
        <v>2.3</v>
      </c>
      <c r="P10" s="140">
        <v>2289</v>
      </c>
      <c r="Q10" s="359">
        <v>2.2287350054525628</v>
      </c>
      <c r="R10" s="588">
        <v>2290</v>
      </c>
      <c r="S10" s="319">
        <v>2.071816956328994</v>
      </c>
    </row>
    <row r="11" spans="1:19" ht="19.5" customHeight="1">
      <c r="A11" s="362" t="s">
        <v>426</v>
      </c>
      <c r="B11" s="140">
        <v>2357</v>
      </c>
      <c r="C11" s="359">
        <f>B11/B19*100</f>
        <v>7.245842171600724</v>
      </c>
      <c r="D11" s="140">
        <v>100</v>
      </c>
      <c r="E11" s="359">
        <v>3.8358266206367473</v>
      </c>
      <c r="F11" s="140">
        <v>1946</v>
      </c>
      <c r="G11" s="441">
        <f>F11/F19*100</f>
        <v>3.9681892332789555</v>
      </c>
      <c r="H11" s="140">
        <v>1687</v>
      </c>
      <c r="I11" s="441">
        <v>4.17</v>
      </c>
      <c r="J11" s="140">
        <v>1681</v>
      </c>
      <c r="K11" s="441">
        <f>J11/J19*100</f>
        <v>2.4981423688512407</v>
      </c>
      <c r="L11" s="140">
        <v>1731</v>
      </c>
      <c r="M11" s="441">
        <f>L11/L19*100</f>
        <v>2.172848804368292</v>
      </c>
      <c r="N11" s="140">
        <v>2015</v>
      </c>
      <c r="O11" s="441">
        <v>2.2</v>
      </c>
      <c r="P11" s="140">
        <v>1937</v>
      </c>
      <c r="Q11" s="359">
        <v>1.8860024926000936</v>
      </c>
      <c r="R11" s="588">
        <v>1873</v>
      </c>
      <c r="S11" s="319">
        <v>1.6945472310935394</v>
      </c>
    </row>
    <row r="12" spans="1:19" ht="19.5" customHeight="1">
      <c r="A12" s="362" t="s">
        <v>427</v>
      </c>
      <c r="B12" s="140">
        <v>1912</v>
      </c>
      <c r="C12" s="359">
        <f>B12/B19*100</f>
        <v>5.8778320882904485</v>
      </c>
      <c r="D12" s="140">
        <v>223</v>
      </c>
      <c r="E12" s="359">
        <v>8.553893364019947</v>
      </c>
      <c r="F12" s="140">
        <v>4523</v>
      </c>
      <c r="G12" s="441">
        <f>F12/F19*100</f>
        <v>9.223083197389887</v>
      </c>
      <c r="H12" s="140">
        <v>5876</v>
      </c>
      <c r="I12" s="441">
        <v>9.61</v>
      </c>
      <c r="J12" s="140">
        <v>6506</v>
      </c>
      <c r="K12" s="441">
        <f>J12/J19*100</f>
        <v>9.668598603061376</v>
      </c>
      <c r="L12" s="140">
        <v>7352</v>
      </c>
      <c r="M12" s="441">
        <f>L12/L19*100</f>
        <v>9.228644950731187</v>
      </c>
      <c r="N12" s="140">
        <v>8359</v>
      </c>
      <c r="O12" s="441">
        <v>9.2</v>
      </c>
      <c r="P12" s="140">
        <v>9817</v>
      </c>
      <c r="Q12" s="359">
        <v>9.558537155320144</v>
      </c>
      <c r="R12" s="588">
        <v>10336</v>
      </c>
      <c r="S12" s="319">
        <v>9.351222733893659</v>
      </c>
    </row>
    <row r="13" spans="1:19" ht="19.5" customHeight="1">
      <c r="A13" s="362" t="s">
        <v>428</v>
      </c>
      <c r="B13" s="140">
        <v>663</v>
      </c>
      <c r="C13" s="359">
        <f>B13/B19*100</f>
        <v>2.038181315134188</v>
      </c>
      <c r="D13" s="140">
        <v>38</v>
      </c>
      <c r="E13" s="359">
        <v>1.457614115841964</v>
      </c>
      <c r="F13" s="140">
        <v>1053</v>
      </c>
      <c r="G13" s="441">
        <f>F13/F19*100</f>
        <v>2.1472267536704734</v>
      </c>
      <c r="H13" s="140">
        <v>1484</v>
      </c>
      <c r="I13" s="441">
        <v>2.6</v>
      </c>
      <c r="J13" s="140">
        <v>1308</v>
      </c>
      <c r="K13" s="441">
        <f>J13/J19*100</f>
        <v>1.9438252340615247</v>
      </c>
      <c r="L13" s="140">
        <v>1540</v>
      </c>
      <c r="M13" s="441">
        <f>L13/L19*100</f>
        <v>1.9330948346199712</v>
      </c>
      <c r="N13" s="140">
        <v>2005</v>
      </c>
      <c r="O13" s="441">
        <v>2.2</v>
      </c>
      <c r="P13" s="140">
        <v>2363</v>
      </c>
      <c r="Q13" s="359">
        <v>2.3007867269045024</v>
      </c>
      <c r="R13" s="588">
        <v>2613</v>
      </c>
      <c r="S13" s="319">
        <v>2.3640426667631704</v>
      </c>
    </row>
    <row r="14" spans="1:19" ht="19.5" customHeight="1">
      <c r="A14" s="362" t="s">
        <v>429</v>
      </c>
      <c r="B14" s="140">
        <v>592</v>
      </c>
      <c r="C14" s="359">
        <f>B14/B19*100</f>
        <v>1.8199145377970425</v>
      </c>
      <c r="D14" s="140">
        <v>80</v>
      </c>
      <c r="E14" s="359">
        <v>3.0686612965093976</v>
      </c>
      <c r="F14" s="140">
        <v>1300</v>
      </c>
      <c r="G14" s="441">
        <f>F14/F19*100</f>
        <v>2.65089722675367</v>
      </c>
      <c r="H14" s="140">
        <v>1489</v>
      </c>
      <c r="I14" s="441">
        <v>2.45</v>
      </c>
      <c r="J14" s="140">
        <v>1690</v>
      </c>
      <c r="K14" s="441">
        <f>J14/J19*100</f>
        <v>2.5115173131223063</v>
      </c>
      <c r="L14" s="140">
        <v>2091</v>
      </c>
      <c r="M14" s="441">
        <f>L14/L19*100</f>
        <v>2.6247411033703636</v>
      </c>
      <c r="N14" s="140">
        <v>2501</v>
      </c>
      <c r="O14" s="441">
        <v>2.8</v>
      </c>
      <c r="P14" s="140">
        <v>2945</v>
      </c>
      <c r="Q14" s="359">
        <v>2.8674637794048916</v>
      </c>
      <c r="R14" s="588">
        <v>3097</v>
      </c>
      <c r="S14" s="319">
        <v>2.801928870633578</v>
      </c>
    </row>
    <row r="15" spans="1:19" ht="19.5" customHeight="1">
      <c r="A15" s="362" t="s">
        <v>430</v>
      </c>
      <c r="B15" s="140">
        <v>1004</v>
      </c>
      <c r="C15" s="359">
        <f>B15/B19*100</f>
        <v>3.0864766823449843</v>
      </c>
      <c r="D15" s="140">
        <v>55</v>
      </c>
      <c r="E15" s="359">
        <v>2.109704641350211</v>
      </c>
      <c r="F15" s="140">
        <v>903</v>
      </c>
      <c r="G15" s="441">
        <f>F15/F19*100</f>
        <v>1.8413539967373573</v>
      </c>
      <c r="H15" s="140">
        <v>941</v>
      </c>
      <c r="I15" s="441">
        <v>1.72</v>
      </c>
      <c r="J15" s="140">
        <v>924</v>
      </c>
      <c r="K15" s="441">
        <f>J15/J19*100</f>
        <v>1.3731609451627285</v>
      </c>
      <c r="L15" s="140">
        <v>1078</v>
      </c>
      <c r="M15" s="441">
        <f>L15/L19*100</f>
        <v>1.3531663842339798</v>
      </c>
      <c r="N15" s="140">
        <v>1297</v>
      </c>
      <c r="O15" s="441">
        <v>1.4</v>
      </c>
      <c r="P15" s="140">
        <v>1491</v>
      </c>
      <c r="Q15" s="359">
        <v>1.4517448200654308</v>
      </c>
      <c r="R15" s="588">
        <v>1620</v>
      </c>
      <c r="S15" s="319">
        <v>1.4656521699794627</v>
      </c>
    </row>
    <row r="16" spans="1:19" ht="19.5" customHeight="1">
      <c r="A16" s="362" t="s">
        <v>431</v>
      </c>
      <c r="B16" s="140">
        <v>101</v>
      </c>
      <c r="C16" s="359">
        <f>B16/B19*100</f>
        <v>0.31049217621199543</v>
      </c>
      <c r="D16" s="140">
        <v>6</v>
      </c>
      <c r="E16" s="359">
        <v>0.23014959723820483</v>
      </c>
      <c r="F16" s="140">
        <v>144</v>
      </c>
      <c r="G16" s="441">
        <f>F16/F19*100</f>
        <v>0.2936378466557912</v>
      </c>
      <c r="H16" s="140">
        <v>385</v>
      </c>
      <c r="I16" s="441">
        <v>0.17</v>
      </c>
      <c r="J16" s="140">
        <v>706</v>
      </c>
      <c r="K16" s="441">
        <f>J16/J19*100</f>
        <v>1.049190072819141</v>
      </c>
      <c r="L16" s="140">
        <v>1292</v>
      </c>
      <c r="M16" s="441">
        <f>L16/L19*100</f>
        <v>1.621791250862989</v>
      </c>
      <c r="N16" s="140">
        <v>1396</v>
      </c>
      <c r="O16" s="441">
        <v>1.5</v>
      </c>
      <c r="P16" s="140">
        <v>1477</v>
      </c>
      <c r="Q16" s="359">
        <v>1.438113413304253</v>
      </c>
      <c r="R16" s="588">
        <v>1406</v>
      </c>
      <c r="S16" s="319">
        <v>1.2720413277722993</v>
      </c>
    </row>
    <row r="17" spans="1:19" ht="19.5" customHeight="1">
      <c r="A17" s="362" t="s">
        <v>432</v>
      </c>
      <c r="B17" s="140">
        <v>35</v>
      </c>
      <c r="C17" s="359">
        <f>B17/B19*100</f>
        <v>0.10759629868732515</v>
      </c>
      <c r="D17" s="140">
        <v>0</v>
      </c>
      <c r="E17" s="359">
        <v>0</v>
      </c>
      <c r="F17" s="140">
        <v>113</v>
      </c>
      <c r="G17" s="441">
        <f>F17/F19*100</f>
        <v>0.23042414355628058</v>
      </c>
      <c r="H17" s="140">
        <v>112</v>
      </c>
      <c r="I17" s="441">
        <v>0.12</v>
      </c>
      <c r="J17" s="140">
        <v>110</v>
      </c>
      <c r="K17" s="441">
        <f>J17/J19*100</f>
        <v>0.163471541090801</v>
      </c>
      <c r="L17" s="140">
        <v>255</v>
      </c>
      <c r="M17" s="441">
        <f>L17/L19*100</f>
        <v>0.32009037845980043</v>
      </c>
      <c r="N17" s="140">
        <v>356</v>
      </c>
      <c r="O17" s="441">
        <v>0.4</v>
      </c>
      <c r="P17" s="140">
        <v>412</v>
      </c>
      <c r="Q17" s="359">
        <v>0.401152827543231</v>
      </c>
      <c r="R17" s="588">
        <v>465</v>
      </c>
      <c r="S17" s="319">
        <v>0.42069645619780877</v>
      </c>
    </row>
    <row r="18" spans="1:19" ht="19.5" customHeight="1">
      <c r="A18" s="362" t="s">
        <v>418</v>
      </c>
      <c r="B18" s="140">
        <v>6221</v>
      </c>
      <c r="C18" s="359">
        <f>B18/B19*100</f>
        <v>19.124473546681422</v>
      </c>
      <c r="D18" s="140">
        <v>553</v>
      </c>
      <c r="E18" s="359">
        <v>21.21212121212121</v>
      </c>
      <c r="F18" s="140">
        <v>10752</v>
      </c>
      <c r="G18" s="441">
        <f>F18/F19*100</f>
        <v>21.924959216965743</v>
      </c>
      <c r="H18" s="140">
        <v>22229</v>
      </c>
      <c r="I18" s="441">
        <v>22.14</v>
      </c>
      <c r="J18" s="140">
        <v>31405</v>
      </c>
      <c r="K18" s="441">
        <f>J18/J19*100</f>
        <v>46.67112498142369</v>
      </c>
      <c r="L18" s="140">
        <v>39979</v>
      </c>
      <c r="M18" s="441">
        <f>L18/L19*100</f>
        <v>50.18389506056612</v>
      </c>
      <c r="N18" s="140">
        <v>46444</v>
      </c>
      <c r="O18" s="441">
        <v>51.2</v>
      </c>
      <c r="P18" s="140">
        <v>52395</v>
      </c>
      <c r="Q18" s="359">
        <v>51.015539803707746</v>
      </c>
      <c r="R18" s="588">
        <v>59879</v>
      </c>
      <c r="S18" s="319">
        <v>54.17394215197547</v>
      </c>
    </row>
    <row r="19" spans="1:19" ht="19.5" customHeight="1" thickBot="1">
      <c r="A19" s="364" t="s">
        <v>114</v>
      </c>
      <c r="B19" s="365">
        <v>32529</v>
      </c>
      <c r="C19" s="366">
        <v>100</v>
      </c>
      <c r="D19" s="365">
        <f>SUM(D6:D18)</f>
        <v>2607</v>
      </c>
      <c r="E19" s="366">
        <v>100</v>
      </c>
      <c r="F19" s="365">
        <v>49040</v>
      </c>
      <c r="G19" s="442">
        <v>100</v>
      </c>
      <c r="H19" s="365">
        <v>58822</v>
      </c>
      <c r="I19" s="442">
        <v>100</v>
      </c>
      <c r="J19" s="365">
        <v>67290</v>
      </c>
      <c r="K19" s="442">
        <v>100</v>
      </c>
      <c r="L19" s="365">
        <v>79665</v>
      </c>
      <c r="M19" s="442">
        <v>100</v>
      </c>
      <c r="N19" s="365">
        <v>90773</v>
      </c>
      <c r="O19" s="442">
        <v>100</v>
      </c>
      <c r="P19" s="365">
        <v>102704</v>
      </c>
      <c r="Q19" s="366">
        <v>100</v>
      </c>
      <c r="R19" s="589">
        <v>110531</v>
      </c>
      <c r="S19" s="320">
        <v>100</v>
      </c>
    </row>
    <row r="20" spans="1:19" ht="14.25" customHeight="1" thickTop="1">
      <c r="A20" s="778"/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</row>
    <row r="21" spans="1:4" ht="14.25" customHeight="1">
      <c r="A21" s="863" t="s">
        <v>576</v>
      </c>
      <c r="B21" s="863"/>
      <c r="C21" s="863"/>
      <c r="D21" s="863"/>
    </row>
    <row r="22" spans="1:4" ht="14.25" customHeight="1">
      <c r="A22" s="180" t="s">
        <v>921</v>
      </c>
      <c r="B22" s="180"/>
      <c r="C22" s="180"/>
      <c r="D22" s="180"/>
    </row>
    <row r="23" spans="1:17" ht="14.25" customHeight="1">
      <c r="A23" s="189" t="s">
        <v>924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15"/>
      <c r="O23" s="15"/>
      <c r="P23" s="15"/>
      <c r="Q23" s="15"/>
    </row>
    <row r="24" spans="1:13" ht="14.25" customHeight="1">
      <c r="A24" s="776" t="s">
        <v>386</v>
      </c>
      <c r="B24" s="776"/>
      <c r="C24" s="776"/>
      <c r="D24" s="776"/>
      <c r="E24" s="776"/>
      <c r="F24" s="776"/>
      <c r="G24" s="776"/>
      <c r="H24" s="400"/>
      <c r="I24" s="400"/>
      <c r="J24" s="400"/>
      <c r="K24" s="400"/>
      <c r="L24" s="400"/>
      <c r="M24" s="400"/>
    </row>
    <row r="25" spans="1:2" ht="15.75" customHeight="1">
      <c r="A25" s="189"/>
      <c r="B25" s="189"/>
    </row>
    <row r="29" ht="12.75">
      <c r="B29" s="177" t="s">
        <v>259</v>
      </c>
    </row>
  </sheetData>
  <sheetProtection/>
  <mergeCells count="15">
    <mergeCell ref="A2:S2"/>
    <mergeCell ref="A3:S3"/>
    <mergeCell ref="N4:O4"/>
    <mergeCell ref="H4:I4"/>
    <mergeCell ref="J4:K4"/>
    <mergeCell ref="L4:M4"/>
    <mergeCell ref="A24:G24"/>
    <mergeCell ref="A21:D21"/>
    <mergeCell ref="A4:A5"/>
    <mergeCell ref="B4:C4"/>
    <mergeCell ref="D4:E4"/>
    <mergeCell ref="P4:Q4"/>
    <mergeCell ref="F4:G4"/>
    <mergeCell ref="A20:S20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G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32.87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927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>
      <c r="A4" s="906"/>
      <c r="B4" s="916">
        <v>2009</v>
      </c>
      <c r="C4" s="918"/>
      <c r="D4" s="916">
        <v>2010</v>
      </c>
      <c r="E4" s="918"/>
      <c r="F4" s="916">
        <v>2011</v>
      </c>
      <c r="G4" s="917"/>
      <c r="H4" s="916">
        <v>2012</v>
      </c>
      <c r="I4" s="917"/>
      <c r="J4" s="914">
        <v>2013</v>
      </c>
      <c r="K4" s="915"/>
      <c r="L4" s="916">
        <v>2014</v>
      </c>
      <c r="M4" s="917"/>
      <c r="N4" s="916">
        <v>2015</v>
      </c>
      <c r="O4" s="917"/>
      <c r="P4" s="914">
        <v>2016</v>
      </c>
      <c r="Q4" s="915"/>
      <c r="R4" s="919">
        <v>2017</v>
      </c>
      <c r="S4" s="920"/>
    </row>
    <row r="5" spans="1:19" ht="36.75" customHeight="1" thickBot="1">
      <c r="A5" s="906"/>
      <c r="B5" s="312" t="s">
        <v>408</v>
      </c>
      <c r="C5" s="399" t="s">
        <v>409</v>
      </c>
      <c r="D5" s="312" t="s">
        <v>408</v>
      </c>
      <c r="E5" s="399" t="s">
        <v>409</v>
      </c>
      <c r="F5" s="312" t="s">
        <v>408</v>
      </c>
      <c r="G5" s="356" t="s">
        <v>409</v>
      </c>
      <c r="H5" s="312" t="s">
        <v>408</v>
      </c>
      <c r="I5" s="356" t="s">
        <v>409</v>
      </c>
      <c r="J5" s="382" t="s">
        <v>408</v>
      </c>
      <c r="K5" s="383" t="s">
        <v>409</v>
      </c>
      <c r="L5" s="312" t="s">
        <v>408</v>
      </c>
      <c r="M5" s="356" t="s">
        <v>409</v>
      </c>
      <c r="N5" s="312" t="s">
        <v>408</v>
      </c>
      <c r="O5" s="356" t="s">
        <v>409</v>
      </c>
      <c r="P5" s="382" t="s">
        <v>408</v>
      </c>
      <c r="Q5" s="383" t="s">
        <v>409</v>
      </c>
      <c r="R5" s="367" t="s">
        <v>408</v>
      </c>
      <c r="S5" s="185" t="s">
        <v>409</v>
      </c>
    </row>
    <row r="6" spans="1:19" ht="19.5" customHeight="1">
      <c r="A6" s="502" t="s">
        <v>433</v>
      </c>
      <c r="B6" s="357">
        <v>22473</v>
      </c>
      <c r="C6" s="358">
        <f>B6/$B$20*100</f>
        <v>64.59243504253851</v>
      </c>
      <c r="D6" s="357">
        <v>28619</v>
      </c>
      <c r="E6" s="440">
        <f>D6/$D$20*100</f>
        <v>68.32103893623625</v>
      </c>
      <c r="F6" s="357">
        <v>36663</v>
      </c>
      <c r="G6" s="358">
        <f>F6/F20*100</f>
        <v>69.87155054124105</v>
      </c>
      <c r="H6" s="357">
        <v>1097</v>
      </c>
      <c r="I6" s="358">
        <f aca="true" t="shared" si="0" ref="I6:I19">H6/$N$20*100</f>
        <v>1.1370232172470978</v>
      </c>
      <c r="J6" s="357">
        <v>47471</v>
      </c>
      <c r="K6" s="358">
        <f>J6/$P$20*100</f>
        <v>43.08338778770057</v>
      </c>
      <c r="L6" s="357">
        <v>58669</v>
      </c>
      <c r="M6" s="358">
        <f>L6/$R$20*100</f>
        <v>48.66091053107401</v>
      </c>
      <c r="N6" s="357">
        <v>65009</v>
      </c>
      <c r="O6" s="358">
        <v>67.38</v>
      </c>
      <c r="P6" s="357">
        <v>73702</v>
      </c>
      <c r="Q6" s="358">
        <v>66.8899295723517</v>
      </c>
      <c r="R6" s="357">
        <v>79692</v>
      </c>
      <c r="S6" s="361">
        <v>66.09768842220508</v>
      </c>
    </row>
    <row r="7" spans="1:19" ht="19.5" customHeight="1">
      <c r="A7" s="373" t="s">
        <v>434</v>
      </c>
      <c r="B7" s="140">
        <v>6786</v>
      </c>
      <c r="C7" s="359">
        <f>B7/$B$20*100</f>
        <v>19.504483789376867</v>
      </c>
      <c r="D7" s="140">
        <v>6390</v>
      </c>
      <c r="E7" s="441">
        <f>D7/$D$20*100</f>
        <v>15.254601446680512</v>
      </c>
      <c r="F7" s="140">
        <v>6445</v>
      </c>
      <c r="G7" s="359">
        <f>F7/$F$20*100</f>
        <v>12.282741271535295</v>
      </c>
      <c r="H7" s="140">
        <v>44593</v>
      </c>
      <c r="I7" s="359">
        <f t="shared" si="0"/>
        <v>46.21994195688225</v>
      </c>
      <c r="J7" s="140">
        <v>11823</v>
      </c>
      <c r="K7" s="359">
        <f>J7/$P$20*100</f>
        <v>10.730233064691788</v>
      </c>
      <c r="L7" s="140">
        <v>9686</v>
      </c>
      <c r="M7" s="359">
        <f aca="true" t="shared" si="1" ref="M7:M19">L7/$R$20*100</f>
        <v>8.03370739920542</v>
      </c>
      <c r="N7" s="140">
        <v>10377</v>
      </c>
      <c r="O7" s="359">
        <v>10.76</v>
      </c>
      <c r="P7" s="140">
        <v>11347</v>
      </c>
      <c r="Q7" s="359">
        <v>10.298228417919118</v>
      </c>
      <c r="R7" s="140">
        <v>12114</v>
      </c>
      <c r="S7" s="319">
        <v>10.047525442285203</v>
      </c>
    </row>
    <row r="8" spans="1:19" ht="19.5" customHeight="1">
      <c r="A8" s="373" t="s">
        <v>435</v>
      </c>
      <c r="B8" s="140">
        <v>1582</v>
      </c>
      <c r="C8" s="359">
        <f aca="true" t="shared" si="2" ref="C8:C19">B8/$B$20*100</f>
        <v>4.547022303977926</v>
      </c>
      <c r="D8" s="140">
        <v>1197</v>
      </c>
      <c r="E8" s="441">
        <f aca="true" t="shared" si="3" ref="E8:E19">D8/$D$20*100</f>
        <v>2.8575521019838144</v>
      </c>
      <c r="F8" s="140">
        <v>1342</v>
      </c>
      <c r="G8" s="359">
        <f aca="true" t="shared" si="4" ref="G8:G19">F8/$F$20*100</f>
        <v>2.557554505259948</v>
      </c>
      <c r="H8" s="140">
        <v>7199</v>
      </c>
      <c r="I8" s="359">
        <f t="shared" si="0"/>
        <v>7.46165008291874</v>
      </c>
      <c r="J8" s="140">
        <v>984</v>
      </c>
      <c r="K8" s="359">
        <f aca="true" t="shared" si="5" ref="K8:K19">J8/$P$20*100</f>
        <v>0.8930516227401437</v>
      </c>
      <c r="L8" s="140">
        <v>2109</v>
      </c>
      <c r="M8" s="359">
        <f t="shared" si="1"/>
        <v>1.7492348652616385</v>
      </c>
      <c r="N8" s="140">
        <v>9984</v>
      </c>
      <c r="O8" s="359">
        <v>10.35</v>
      </c>
      <c r="P8" s="140">
        <v>13418</v>
      </c>
      <c r="Q8" s="359">
        <v>12.177811660495172</v>
      </c>
      <c r="R8" s="140">
        <v>16291</v>
      </c>
      <c r="S8" s="319">
        <v>13.51198918443687</v>
      </c>
    </row>
    <row r="9" spans="1:19" ht="19.5" customHeight="1">
      <c r="A9" s="373" t="s">
        <v>436</v>
      </c>
      <c r="B9" s="140">
        <v>543</v>
      </c>
      <c r="C9" s="359">
        <f t="shared" si="2"/>
        <v>1.5607036100252931</v>
      </c>
      <c r="D9" s="140">
        <v>227</v>
      </c>
      <c r="E9" s="441">
        <f t="shared" si="3"/>
        <v>0.541908376900857</v>
      </c>
      <c r="F9" s="140">
        <v>253</v>
      </c>
      <c r="G9" s="359">
        <f t="shared" si="4"/>
        <v>0.4821619149260558</v>
      </c>
      <c r="H9" s="140">
        <v>52</v>
      </c>
      <c r="I9" s="359">
        <f t="shared" si="0"/>
        <v>0.0538971807628524</v>
      </c>
      <c r="J9" s="140">
        <v>246</v>
      </c>
      <c r="K9" s="359">
        <f t="shared" si="5"/>
        <v>0.22326290568503593</v>
      </c>
      <c r="L9" s="140">
        <v>289</v>
      </c>
      <c r="M9" s="359">
        <f t="shared" si="1"/>
        <v>0.23970074730232982</v>
      </c>
      <c r="N9" s="140">
        <v>2865</v>
      </c>
      <c r="O9" s="359">
        <v>2.97</v>
      </c>
      <c r="P9" s="140">
        <v>2975</v>
      </c>
      <c r="Q9" s="359">
        <v>2.7000290423291946</v>
      </c>
      <c r="R9" s="140">
        <v>3517</v>
      </c>
      <c r="S9" s="319">
        <v>2.9170502708037853</v>
      </c>
    </row>
    <row r="10" spans="1:19" ht="19.5" customHeight="1">
      <c r="A10" s="373" t="s">
        <v>437</v>
      </c>
      <c r="B10" s="140">
        <v>462</v>
      </c>
      <c r="C10" s="359">
        <f t="shared" si="2"/>
        <v>1.327891469303288</v>
      </c>
      <c r="D10" s="140">
        <v>254</v>
      </c>
      <c r="E10" s="441">
        <f t="shared" si="3"/>
        <v>0.6063644393516198</v>
      </c>
      <c r="F10" s="140">
        <v>234</v>
      </c>
      <c r="G10" s="359">
        <f t="shared" si="4"/>
        <v>0.44595212684860497</v>
      </c>
      <c r="H10" s="140">
        <v>81</v>
      </c>
      <c r="I10" s="359">
        <f t="shared" si="0"/>
        <v>0.08395522388059701</v>
      </c>
      <c r="J10" s="140">
        <v>323</v>
      </c>
      <c r="K10" s="359">
        <f t="shared" si="5"/>
        <v>0.29314601031002685</v>
      </c>
      <c r="L10" s="140">
        <v>392</v>
      </c>
      <c r="M10" s="359">
        <f t="shared" si="1"/>
        <v>0.3251304254066204</v>
      </c>
      <c r="N10" s="140">
        <v>2404</v>
      </c>
      <c r="O10" s="359">
        <v>2.49</v>
      </c>
      <c r="P10" s="140">
        <v>2368</v>
      </c>
      <c r="Q10" s="359">
        <v>2.1491323604153054</v>
      </c>
      <c r="R10" s="140">
        <v>1021</v>
      </c>
      <c r="S10" s="319">
        <v>0.8468320518881618</v>
      </c>
    </row>
    <row r="11" spans="1:19" ht="19.5" customHeight="1">
      <c r="A11" s="373" t="s">
        <v>438</v>
      </c>
      <c r="B11" s="140">
        <v>211</v>
      </c>
      <c r="C11" s="359">
        <f t="shared" si="2"/>
        <v>0.6064612554610255</v>
      </c>
      <c r="D11" s="140">
        <v>146</v>
      </c>
      <c r="E11" s="441">
        <f t="shared" si="3"/>
        <v>0.3485401895485688</v>
      </c>
      <c r="F11" s="140">
        <v>148</v>
      </c>
      <c r="G11" s="359">
        <f t="shared" si="4"/>
        <v>0.28205519134014334</v>
      </c>
      <c r="H11" s="140">
        <v>736</v>
      </c>
      <c r="I11" s="359">
        <f t="shared" si="0"/>
        <v>0.7628524046434495</v>
      </c>
      <c r="J11" s="140">
        <v>597</v>
      </c>
      <c r="K11" s="359">
        <f t="shared" si="5"/>
        <v>0.541820954040514</v>
      </c>
      <c r="L11" s="140">
        <v>635</v>
      </c>
      <c r="M11" s="359">
        <f t="shared" si="1"/>
        <v>0.526678112584704</v>
      </c>
      <c r="N11" s="140">
        <v>1981</v>
      </c>
      <c r="O11" s="359">
        <v>2.05</v>
      </c>
      <c r="P11" s="140">
        <v>2146</v>
      </c>
      <c r="Q11" s="359">
        <v>1.9476512016263705</v>
      </c>
      <c r="R11" s="140">
        <v>1944</v>
      </c>
      <c r="S11" s="319">
        <v>1.6123814974246684</v>
      </c>
    </row>
    <row r="12" spans="1:19" ht="19.5" customHeight="1">
      <c r="A12" s="373" t="s">
        <v>439</v>
      </c>
      <c r="B12" s="140">
        <v>144</v>
      </c>
      <c r="C12" s="359">
        <f t="shared" si="2"/>
        <v>0.41388825017245345</v>
      </c>
      <c r="D12" s="140">
        <v>1419</v>
      </c>
      <c r="E12" s="441">
        <f t="shared" si="3"/>
        <v>3.387524171023419</v>
      </c>
      <c r="F12" s="140">
        <v>1654</v>
      </c>
      <c r="G12" s="359">
        <f t="shared" si="4"/>
        <v>3.152157341058088</v>
      </c>
      <c r="H12" s="140">
        <v>172</v>
      </c>
      <c r="I12" s="359">
        <f t="shared" si="0"/>
        <v>0.17827529021558872</v>
      </c>
      <c r="J12" s="140">
        <v>1805</v>
      </c>
      <c r="K12" s="359">
        <f t="shared" si="5"/>
        <v>1.6381688811442678</v>
      </c>
      <c r="L12" s="140">
        <v>1825</v>
      </c>
      <c r="M12" s="359">
        <f t="shared" si="1"/>
        <v>1.5136811897119444</v>
      </c>
      <c r="N12" s="140">
        <v>1423</v>
      </c>
      <c r="O12" s="359">
        <v>1.47</v>
      </c>
      <c r="P12" s="140">
        <v>987</v>
      </c>
      <c r="Q12" s="359">
        <v>0.8957743411021564</v>
      </c>
      <c r="R12" s="140">
        <v>1091</v>
      </c>
      <c r="S12" s="319">
        <v>0.9048910564250583</v>
      </c>
    </row>
    <row r="13" spans="1:19" ht="19.5" customHeight="1">
      <c r="A13" s="373" t="s">
        <v>440</v>
      </c>
      <c r="B13" s="140">
        <v>129</v>
      </c>
      <c r="C13" s="359">
        <f t="shared" si="2"/>
        <v>0.37077489077948955</v>
      </c>
      <c r="D13" s="140">
        <v>767</v>
      </c>
      <c r="E13" s="441">
        <f t="shared" si="3"/>
        <v>1.8310296259161116</v>
      </c>
      <c r="F13" s="140">
        <v>1023</v>
      </c>
      <c r="G13" s="359">
        <f t="shared" si="4"/>
        <v>1.9496112212227474</v>
      </c>
      <c r="H13" s="140">
        <v>4654</v>
      </c>
      <c r="I13" s="359">
        <f t="shared" si="0"/>
        <v>4.82379767827529</v>
      </c>
      <c r="J13" s="140">
        <v>2994</v>
      </c>
      <c r="K13" s="359">
        <f t="shared" si="5"/>
        <v>2.717272925288608</v>
      </c>
      <c r="L13" s="140">
        <v>3261</v>
      </c>
      <c r="M13" s="359">
        <f t="shared" si="1"/>
        <v>2.7047201970688497</v>
      </c>
      <c r="N13" s="140">
        <v>899</v>
      </c>
      <c r="O13" s="359">
        <v>0.93</v>
      </c>
      <c r="P13" s="140">
        <v>996</v>
      </c>
      <c r="Q13" s="359">
        <v>0.9039424961881943</v>
      </c>
      <c r="R13" s="140">
        <v>727</v>
      </c>
      <c r="S13" s="319">
        <v>0.6029842328331965</v>
      </c>
    </row>
    <row r="14" spans="1:19" ht="19.5" customHeight="1">
      <c r="A14" s="373" t="s">
        <v>441</v>
      </c>
      <c r="B14" s="140">
        <v>1114</v>
      </c>
      <c r="C14" s="359">
        <f t="shared" si="2"/>
        <v>3.201885490917452</v>
      </c>
      <c r="D14" s="140">
        <v>1521</v>
      </c>
      <c r="E14" s="441">
        <f t="shared" si="3"/>
        <v>3.6310248513929673</v>
      </c>
      <c r="F14" s="140">
        <v>3052</v>
      </c>
      <c r="G14" s="359">
        <f t="shared" si="4"/>
        <v>5.816435432230524</v>
      </c>
      <c r="H14" s="140">
        <v>236</v>
      </c>
      <c r="I14" s="359">
        <f t="shared" si="0"/>
        <v>0.24461028192371476</v>
      </c>
      <c r="J14" s="140">
        <v>5631</v>
      </c>
      <c r="K14" s="359">
        <f t="shared" si="5"/>
        <v>5.110542365497714</v>
      </c>
      <c r="L14" s="140">
        <v>7391</v>
      </c>
      <c r="M14" s="359">
        <f t="shared" si="1"/>
        <v>6.130201464745743</v>
      </c>
      <c r="N14" s="140">
        <v>558</v>
      </c>
      <c r="O14" s="359">
        <v>0.58</v>
      </c>
      <c r="P14" s="140">
        <v>740</v>
      </c>
      <c r="Q14" s="359">
        <v>0.6716038626297829</v>
      </c>
      <c r="R14" s="140">
        <v>2032</v>
      </c>
      <c r="S14" s="319">
        <v>1.6853699602710526</v>
      </c>
    </row>
    <row r="15" spans="1:19" ht="19.5" customHeight="1">
      <c r="A15" s="373" t="s">
        <v>442</v>
      </c>
      <c r="B15" s="140">
        <v>674</v>
      </c>
      <c r="C15" s="359">
        <f t="shared" si="2"/>
        <v>1.9372269487238445</v>
      </c>
      <c r="D15" s="140">
        <v>221</v>
      </c>
      <c r="E15" s="441">
        <f t="shared" si="3"/>
        <v>0.5275848074673543</v>
      </c>
      <c r="F15" s="140">
        <v>283</v>
      </c>
      <c r="G15" s="359">
        <f t="shared" si="4"/>
        <v>0.5393352645220308</v>
      </c>
      <c r="H15" s="140">
        <v>1488</v>
      </c>
      <c r="I15" s="359">
        <f t="shared" si="0"/>
        <v>1.5422885572139304</v>
      </c>
      <c r="J15" s="140">
        <v>129</v>
      </c>
      <c r="K15" s="359">
        <f t="shared" si="5"/>
        <v>0.11707688956654325</v>
      </c>
      <c r="L15" s="140">
        <v>110</v>
      </c>
      <c r="M15" s="359">
        <f t="shared" si="1"/>
        <v>0.0912355785579802</v>
      </c>
      <c r="N15" s="140">
        <v>556</v>
      </c>
      <c r="O15" s="359">
        <v>0.58</v>
      </c>
      <c r="P15" s="140">
        <v>809</v>
      </c>
      <c r="Q15" s="359">
        <v>0.7342263849560735</v>
      </c>
      <c r="R15" s="140">
        <v>1248</v>
      </c>
      <c r="S15" s="319">
        <v>1.0351091094578118</v>
      </c>
    </row>
    <row r="16" spans="1:19" ht="19.5" customHeight="1">
      <c r="A16" s="373" t="s">
        <v>443</v>
      </c>
      <c r="B16" s="140">
        <v>435</v>
      </c>
      <c r="C16" s="359">
        <f t="shared" si="2"/>
        <v>1.250287422395953</v>
      </c>
      <c r="D16" s="140">
        <v>707</v>
      </c>
      <c r="E16" s="441">
        <f t="shared" si="3"/>
        <v>1.6877939315810835</v>
      </c>
      <c r="F16" s="140">
        <v>777</v>
      </c>
      <c r="G16" s="359">
        <f t="shared" si="4"/>
        <v>1.4807897545357522</v>
      </c>
      <c r="H16" s="140">
        <v>1765</v>
      </c>
      <c r="I16" s="359">
        <f t="shared" si="0"/>
        <v>1.8293946932006633</v>
      </c>
      <c r="J16" s="140">
        <v>905</v>
      </c>
      <c r="K16" s="359">
        <f t="shared" si="5"/>
        <v>0.8213533725404778</v>
      </c>
      <c r="L16" s="140">
        <v>1347</v>
      </c>
      <c r="M16" s="359">
        <f t="shared" si="1"/>
        <v>1.1172211301599941</v>
      </c>
      <c r="N16" s="140">
        <v>286</v>
      </c>
      <c r="O16" s="359">
        <v>0.3</v>
      </c>
      <c r="P16" s="140">
        <v>461</v>
      </c>
      <c r="Q16" s="359">
        <v>0.418391054962608</v>
      </c>
      <c r="R16" s="140">
        <v>513</v>
      </c>
      <c r="S16" s="319">
        <v>0.4254895618203986</v>
      </c>
    </row>
    <row r="17" spans="1:19" ht="19.5" customHeight="1">
      <c r="A17" s="503" t="s">
        <v>647</v>
      </c>
      <c r="B17" s="140">
        <v>25</v>
      </c>
      <c r="C17" s="359">
        <f t="shared" si="2"/>
        <v>0.07185559898827316</v>
      </c>
      <c r="D17" s="140">
        <v>53</v>
      </c>
      <c r="E17" s="441">
        <f t="shared" si="3"/>
        <v>0.12652486332927498</v>
      </c>
      <c r="F17" s="140">
        <v>153</v>
      </c>
      <c r="G17" s="359">
        <f t="shared" si="4"/>
        <v>0.29158408293947247</v>
      </c>
      <c r="H17" s="140">
        <v>266</v>
      </c>
      <c r="I17" s="359">
        <f t="shared" si="0"/>
        <v>0.27570480928689883</v>
      </c>
      <c r="J17" s="140">
        <v>18</v>
      </c>
      <c r="K17" s="359">
        <f t="shared" si="5"/>
        <v>0.0163363101720758</v>
      </c>
      <c r="L17" s="140">
        <v>16</v>
      </c>
      <c r="M17" s="359">
        <f t="shared" si="1"/>
        <v>0.013270629608433485</v>
      </c>
      <c r="N17" s="140">
        <v>81</v>
      </c>
      <c r="O17" s="359">
        <v>0.08</v>
      </c>
      <c r="P17" s="140">
        <v>52</v>
      </c>
      <c r="Q17" s="359">
        <v>0.04719378494155231</v>
      </c>
      <c r="R17" s="140">
        <v>29</v>
      </c>
      <c r="S17" s="319">
        <v>0.02405301616528569</v>
      </c>
    </row>
    <row r="18" spans="1:19" ht="19.5" customHeight="1">
      <c r="A18" s="503" t="s">
        <v>444</v>
      </c>
      <c r="B18" s="140">
        <v>20</v>
      </c>
      <c r="C18" s="359">
        <f t="shared" si="2"/>
        <v>0.057484479190618526</v>
      </c>
      <c r="D18" s="140">
        <v>57</v>
      </c>
      <c r="E18" s="441">
        <f t="shared" si="3"/>
        <v>0.13607390961827687</v>
      </c>
      <c r="F18" s="140">
        <v>99</v>
      </c>
      <c r="G18" s="359">
        <f t="shared" si="4"/>
        <v>0.1886720536667175</v>
      </c>
      <c r="H18" s="140">
        <v>238</v>
      </c>
      <c r="I18" s="359">
        <f t="shared" si="0"/>
        <v>0.24668325041459369</v>
      </c>
      <c r="J18" s="140">
        <v>87</v>
      </c>
      <c r="K18" s="359">
        <f t="shared" si="5"/>
        <v>0.07895883249836637</v>
      </c>
      <c r="L18" s="140">
        <v>51</v>
      </c>
      <c r="M18" s="359">
        <f t="shared" si="1"/>
        <v>0.04230013187688173</v>
      </c>
      <c r="N18" s="140">
        <v>17</v>
      </c>
      <c r="O18" s="359">
        <v>0.02</v>
      </c>
      <c r="P18" s="140">
        <v>31</v>
      </c>
      <c r="Q18" s="359">
        <v>0.02813475640746388</v>
      </c>
      <c r="R18" s="140">
        <v>72</v>
      </c>
      <c r="S18" s="319">
        <v>0.059717833237950685</v>
      </c>
    </row>
    <row r="19" spans="1:19" ht="19.5" customHeight="1" thickBot="1">
      <c r="A19" s="503" t="s">
        <v>445</v>
      </c>
      <c r="B19" s="506">
        <v>194</v>
      </c>
      <c r="C19" s="507">
        <f t="shared" si="2"/>
        <v>0.5575994481489998</v>
      </c>
      <c r="D19" s="506">
        <v>311</v>
      </c>
      <c r="E19" s="508">
        <f t="shared" si="3"/>
        <v>0.7424383489698966</v>
      </c>
      <c r="F19" s="506">
        <v>346</v>
      </c>
      <c r="G19" s="507">
        <f t="shared" si="4"/>
        <v>0.6593992986735784</v>
      </c>
      <c r="H19" s="506">
        <v>168</v>
      </c>
      <c r="I19" s="507">
        <f t="shared" si="0"/>
        <v>0.17412935323383086</v>
      </c>
      <c r="J19" s="506">
        <v>14</v>
      </c>
      <c r="K19" s="507">
        <f t="shared" si="5"/>
        <v>0.012706019022725622</v>
      </c>
      <c r="L19" s="506">
        <v>100</v>
      </c>
      <c r="M19" s="507">
        <f t="shared" si="1"/>
        <v>0.08294143505270928</v>
      </c>
      <c r="N19" s="506">
        <v>40</v>
      </c>
      <c r="O19" s="507">
        <v>0.04</v>
      </c>
      <c r="P19" s="506">
        <v>152</v>
      </c>
      <c r="Q19" s="507">
        <v>0.13795106367530677</v>
      </c>
      <c r="R19" s="506">
        <v>276</v>
      </c>
      <c r="S19" s="511">
        <v>0.2289183607454776</v>
      </c>
    </row>
    <row r="20" spans="1:19" ht="19.5" customHeight="1" thickBot="1">
      <c r="A20" s="369" t="s">
        <v>114</v>
      </c>
      <c r="B20" s="504">
        <v>34792</v>
      </c>
      <c r="C20" s="505">
        <v>100</v>
      </c>
      <c r="D20" s="504">
        <f>SUM(D6:D19)</f>
        <v>41889</v>
      </c>
      <c r="E20" s="505">
        <v>100</v>
      </c>
      <c r="F20" s="504">
        <v>52472</v>
      </c>
      <c r="G20" s="509">
        <v>100</v>
      </c>
      <c r="H20" s="504">
        <v>62745</v>
      </c>
      <c r="I20" s="509">
        <v>100</v>
      </c>
      <c r="J20" s="504">
        <v>73027</v>
      </c>
      <c r="K20" s="510">
        <v>100</v>
      </c>
      <c r="L20" s="504">
        <v>85881</v>
      </c>
      <c r="M20" s="509">
        <v>100</v>
      </c>
      <c r="N20" s="504">
        <v>96480</v>
      </c>
      <c r="O20" s="509">
        <v>100</v>
      </c>
      <c r="P20" s="504">
        <v>110184</v>
      </c>
      <c r="Q20" s="510">
        <v>100</v>
      </c>
      <c r="R20" s="504">
        <v>120567</v>
      </c>
      <c r="S20" s="510">
        <v>99.99999999999999</v>
      </c>
    </row>
    <row r="21" spans="1:19" ht="14.25" customHeight="1" thickTop="1">
      <c r="A21" s="778"/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</row>
    <row r="22" spans="1:4" ht="14.25" customHeight="1">
      <c r="A22" s="863" t="s">
        <v>576</v>
      </c>
      <c r="B22" s="863"/>
      <c r="C22" s="863"/>
      <c r="D22" s="863"/>
    </row>
    <row r="23" spans="1:4" ht="14.25" customHeight="1">
      <c r="A23" s="180" t="s">
        <v>921</v>
      </c>
      <c r="B23" s="180"/>
      <c r="C23" s="180"/>
      <c r="D23" s="180"/>
    </row>
    <row r="24" spans="1:17" ht="14.25" customHeight="1">
      <c r="A24" s="189" t="s">
        <v>928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15"/>
      <c r="O24" s="15"/>
      <c r="P24" s="15"/>
      <c r="Q24" s="15"/>
    </row>
    <row r="25" spans="1:13" ht="14.25" customHeight="1">
      <c r="A25" s="776" t="s">
        <v>386</v>
      </c>
      <c r="B25" s="776"/>
      <c r="C25" s="776"/>
      <c r="D25" s="776"/>
      <c r="E25" s="776"/>
      <c r="F25" s="776"/>
      <c r="G25" s="776"/>
      <c r="H25" s="400"/>
      <c r="I25" s="400"/>
      <c r="J25" s="400"/>
      <c r="K25" s="400"/>
      <c r="L25" s="400"/>
      <c r="M25" s="400"/>
    </row>
    <row r="26" spans="1:2" ht="24" customHeight="1">
      <c r="A26" s="189"/>
      <c r="B26" s="189"/>
    </row>
    <row r="30" ht="12.75">
      <c r="B30" s="177" t="s">
        <v>259</v>
      </c>
    </row>
  </sheetData>
  <sheetProtection/>
  <mergeCells count="15">
    <mergeCell ref="J4:K4"/>
    <mergeCell ref="L4:M4"/>
    <mergeCell ref="D4:E4"/>
    <mergeCell ref="F4:G4"/>
    <mergeCell ref="R4:S4"/>
    <mergeCell ref="A2:S2"/>
    <mergeCell ref="A3:S3"/>
    <mergeCell ref="P4:Q4"/>
    <mergeCell ref="A21:S21"/>
    <mergeCell ref="A25:G25"/>
    <mergeCell ref="N4:O4"/>
    <mergeCell ref="A22:D22"/>
    <mergeCell ref="A4:A5"/>
    <mergeCell ref="B4:C4"/>
    <mergeCell ref="H4:I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29.37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297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930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 thickBot="1">
      <c r="A4" s="906"/>
      <c r="B4" s="922">
        <v>2009</v>
      </c>
      <c r="C4" s="923"/>
      <c r="D4" s="924">
        <v>2010</v>
      </c>
      <c r="E4" s="924"/>
      <c r="F4" s="925">
        <v>2011</v>
      </c>
      <c r="G4" s="926"/>
      <c r="H4" s="922">
        <v>2012</v>
      </c>
      <c r="I4" s="924"/>
      <c r="J4" s="925">
        <v>2013</v>
      </c>
      <c r="K4" s="926"/>
      <c r="L4" s="922">
        <v>2014</v>
      </c>
      <c r="M4" s="924"/>
      <c r="N4" s="922">
        <v>2015</v>
      </c>
      <c r="O4" s="924"/>
      <c r="P4" s="929">
        <v>2016</v>
      </c>
      <c r="Q4" s="930"/>
      <c r="R4" s="927">
        <v>2017</v>
      </c>
      <c r="S4" s="928"/>
    </row>
    <row r="5" spans="1:19" ht="36.75" customHeight="1" thickBot="1">
      <c r="A5" s="921"/>
      <c r="B5" s="245" t="s">
        <v>408</v>
      </c>
      <c r="C5" s="246" t="s">
        <v>409</v>
      </c>
      <c r="D5" s="245" t="s">
        <v>408</v>
      </c>
      <c r="E5" s="246" t="s">
        <v>409</v>
      </c>
      <c r="F5" s="245" t="s">
        <v>408</v>
      </c>
      <c r="G5" s="448" t="s">
        <v>409</v>
      </c>
      <c r="H5" s="245" t="s">
        <v>408</v>
      </c>
      <c r="I5" s="448" t="s">
        <v>409</v>
      </c>
      <c r="J5" s="245" t="s">
        <v>408</v>
      </c>
      <c r="K5" s="448" t="s">
        <v>409</v>
      </c>
      <c r="L5" s="245" t="s">
        <v>408</v>
      </c>
      <c r="M5" s="448" t="s">
        <v>409</v>
      </c>
      <c r="N5" s="245" t="s">
        <v>408</v>
      </c>
      <c r="O5" s="448" t="s">
        <v>409</v>
      </c>
      <c r="P5" s="245" t="s">
        <v>408</v>
      </c>
      <c r="Q5" s="246" t="s">
        <v>409</v>
      </c>
      <c r="R5" s="591" t="s">
        <v>408</v>
      </c>
      <c r="S5" s="313" t="s">
        <v>409</v>
      </c>
    </row>
    <row r="6" spans="1:19" ht="19.5" customHeight="1">
      <c r="A6" s="372" t="s">
        <v>446</v>
      </c>
      <c r="B6" s="140">
        <v>23566</v>
      </c>
      <c r="C6" s="359">
        <v>80.5</v>
      </c>
      <c r="D6" s="140">
        <v>27207</v>
      </c>
      <c r="E6" s="359">
        <v>77.46867881548975</v>
      </c>
      <c r="F6" s="140" t="s">
        <v>20</v>
      </c>
      <c r="G6" s="441">
        <v>73.5</v>
      </c>
      <c r="H6" s="140" t="s">
        <v>20</v>
      </c>
      <c r="I6" s="441">
        <v>67.3</v>
      </c>
      <c r="J6" s="140">
        <v>40060</v>
      </c>
      <c r="K6" s="441">
        <v>67.4</v>
      </c>
      <c r="L6" s="140">
        <v>44156</v>
      </c>
      <c r="M6" s="441">
        <v>64.9</v>
      </c>
      <c r="N6" s="140">
        <v>36148</v>
      </c>
      <c r="O6" s="441">
        <v>57.46351699360951</v>
      </c>
      <c r="P6" s="140">
        <v>49645</v>
      </c>
      <c r="Q6" s="359">
        <v>58.62728657636486</v>
      </c>
      <c r="R6" s="588">
        <v>50446</v>
      </c>
      <c r="S6" s="319">
        <v>54.9484783129643</v>
      </c>
    </row>
    <row r="7" spans="1:19" ht="19.5" customHeight="1">
      <c r="A7" s="373" t="s">
        <v>447</v>
      </c>
      <c r="B7" s="140">
        <v>5137</v>
      </c>
      <c r="C7" s="359">
        <v>17.6</v>
      </c>
      <c r="D7" s="140">
        <v>6813</v>
      </c>
      <c r="E7" s="359">
        <v>19.399202733485193</v>
      </c>
      <c r="F7" s="140" t="s">
        <v>20</v>
      </c>
      <c r="G7" s="441">
        <v>20.4</v>
      </c>
      <c r="H7" s="140" t="s">
        <v>20</v>
      </c>
      <c r="I7" s="441">
        <v>23.33</v>
      </c>
      <c r="J7" s="140">
        <v>13256</v>
      </c>
      <c r="K7" s="441">
        <v>22.4</v>
      </c>
      <c r="L7" s="140">
        <v>14811</v>
      </c>
      <c r="M7" s="441">
        <v>21.8</v>
      </c>
      <c r="N7" s="140">
        <v>12412</v>
      </c>
      <c r="O7" s="441">
        <v>19.731027247003464</v>
      </c>
      <c r="P7" s="140">
        <v>14630</v>
      </c>
      <c r="Q7" s="359">
        <v>17.27701082913119</v>
      </c>
      <c r="R7" s="588">
        <v>16093</v>
      </c>
      <c r="S7" s="319">
        <v>17.52935537982267</v>
      </c>
    </row>
    <row r="8" spans="1:19" ht="19.5" customHeight="1">
      <c r="A8" s="373" t="s">
        <v>448</v>
      </c>
      <c r="B8" s="140">
        <v>3</v>
      </c>
      <c r="C8" s="359">
        <v>0</v>
      </c>
      <c r="D8" s="140">
        <v>0</v>
      </c>
      <c r="E8" s="359">
        <v>0</v>
      </c>
      <c r="F8" s="140" t="s">
        <v>20</v>
      </c>
      <c r="G8" s="441">
        <v>0</v>
      </c>
      <c r="H8" s="140" t="s">
        <v>20</v>
      </c>
      <c r="I8" s="441">
        <v>0</v>
      </c>
      <c r="J8" s="140">
        <v>96</v>
      </c>
      <c r="K8" s="441">
        <v>0.1</v>
      </c>
      <c r="L8" s="140">
        <v>111</v>
      </c>
      <c r="M8" s="441">
        <v>0.2</v>
      </c>
      <c r="N8" s="140">
        <v>14284</v>
      </c>
      <c r="O8" s="441">
        <v>22.706896003560868</v>
      </c>
      <c r="P8" s="140">
        <v>20260</v>
      </c>
      <c r="Q8" s="359">
        <v>23.925648625987552</v>
      </c>
      <c r="R8" s="588">
        <v>25086</v>
      </c>
      <c r="S8" s="319">
        <v>27.32501143716097</v>
      </c>
    </row>
    <row r="9" spans="1:19" ht="19.5" customHeight="1">
      <c r="A9" s="373" t="s">
        <v>449</v>
      </c>
      <c r="B9" s="140">
        <v>553</v>
      </c>
      <c r="C9" s="359">
        <v>1.9</v>
      </c>
      <c r="D9" s="140">
        <v>1100</v>
      </c>
      <c r="E9" s="359">
        <v>3.132118451025057</v>
      </c>
      <c r="F9" s="140" t="s">
        <v>20</v>
      </c>
      <c r="G9" s="441">
        <v>6.1</v>
      </c>
      <c r="H9" s="140" t="s">
        <v>20</v>
      </c>
      <c r="I9" s="441">
        <v>9.7</v>
      </c>
      <c r="J9" s="140">
        <v>5970</v>
      </c>
      <c r="K9" s="441">
        <v>10.1</v>
      </c>
      <c r="L9" s="140">
        <v>8941</v>
      </c>
      <c r="M9" s="441">
        <v>13.4</v>
      </c>
      <c r="N9" s="140">
        <v>62</v>
      </c>
      <c r="O9" s="441">
        <v>0.09855975582615331</v>
      </c>
      <c r="P9" s="140">
        <v>144</v>
      </c>
      <c r="Q9" s="359">
        <v>0.17005396851639723</v>
      </c>
      <c r="R9" s="588">
        <v>181</v>
      </c>
      <c r="S9" s="319">
        <v>0.1971548700520663</v>
      </c>
    </row>
    <row r="10" spans="1:19" ht="19.5" customHeight="1" thickBot="1">
      <c r="A10" s="374" t="s">
        <v>114</v>
      </c>
      <c r="B10" s="370">
        <v>29259</v>
      </c>
      <c r="C10" s="371">
        <v>100</v>
      </c>
      <c r="D10" s="370">
        <f>SUM(D6:D9)</f>
        <v>35120</v>
      </c>
      <c r="E10" s="371">
        <v>100</v>
      </c>
      <c r="F10" s="370" t="s">
        <v>20</v>
      </c>
      <c r="G10" s="447">
        <v>100</v>
      </c>
      <c r="H10" s="370" t="s">
        <v>20</v>
      </c>
      <c r="I10" s="447">
        <v>100</v>
      </c>
      <c r="J10" s="370">
        <v>59382</v>
      </c>
      <c r="K10" s="447">
        <v>100</v>
      </c>
      <c r="L10" s="370">
        <v>59382</v>
      </c>
      <c r="M10" s="447">
        <v>100</v>
      </c>
      <c r="N10" s="370">
        <v>62906</v>
      </c>
      <c r="O10" s="447">
        <v>100</v>
      </c>
      <c r="P10" s="370">
        <v>84679</v>
      </c>
      <c r="Q10" s="371">
        <v>100</v>
      </c>
      <c r="R10" s="592">
        <v>91806</v>
      </c>
      <c r="S10" s="321">
        <v>99.99999999999999</v>
      </c>
    </row>
    <row r="11" spans="1:19" ht="14.25" customHeight="1" thickTop="1">
      <c r="A11" s="778"/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</row>
    <row r="12" spans="1:4" ht="14.25" customHeight="1">
      <c r="A12" s="863" t="s">
        <v>576</v>
      </c>
      <c r="B12" s="863"/>
      <c r="C12" s="863"/>
      <c r="D12" s="863"/>
    </row>
    <row r="13" spans="1:4" ht="14.25" customHeight="1">
      <c r="A13" s="180" t="s">
        <v>920</v>
      </c>
      <c r="B13" s="180"/>
      <c r="C13" s="180"/>
      <c r="D13" s="180"/>
    </row>
    <row r="14" spans="1:17" ht="14.25" customHeight="1">
      <c r="A14" s="777" t="s">
        <v>924</v>
      </c>
      <c r="B14" s="777"/>
      <c r="C14" s="777"/>
      <c r="D14" s="777"/>
      <c r="E14" s="777"/>
      <c r="F14" s="777"/>
      <c r="G14" s="777"/>
      <c r="H14" s="777"/>
      <c r="I14" s="777"/>
      <c r="J14" s="226"/>
      <c r="K14" s="226"/>
      <c r="L14" s="226"/>
      <c r="M14" s="226"/>
      <c r="N14" s="15"/>
      <c r="O14" s="15"/>
      <c r="P14" s="15"/>
      <c r="Q14" s="15"/>
    </row>
    <row r="15" spans="1:13" ht="14.25" customHeight="1">
      <c r="A15" s="776" t="s">
        <v>386</v>
      </c>
      <c r="B15" s="776"/>
      <c r="C15" s="776"/>
      <c r="D15" s="776"/>
      <c r="E15" s="776"/>
      <c r="F15" s="776"/>
      <c r="G15" s="776"/>
      <c r="H15" s="400"/>
      <c r="I15" s="400"/>
      <c r="J15" s="400"/>
      <c r="K15" s="400"/>
      <c r="L15" s="400"/>
      <c r="M15" s="400"/>
    </row>
    <row r="16" spans="1:2" ht="14.25" customHeight="1">
      <c r="A16" s="189"/>
      <c r="B16" s="189"/>
    </row>
    <row r="20" ht="12.75">
      <c r="G20" s="177" t="s">
        <v>259</v>
      </c>
    </row>
  </sheetData>
  <sheetProtection/>
  <mergeCells count="16">
    <mergeCell ref="A2:S2"/>
    <mergeCell ref="A3:S3"/>
    <mergeCell ref="N4:O4"/>
    <mergeCell ref="P4:Q4"/>
    <mergeCell ref="H4:I4"/>
    <mergeCell ref="J4:K4"/>
    <mergeCell ref="L4:M4"/>
    <mergeCell ref="A15:G15"/>
    <mergeCell ref="A12:D12"/>
    <mergeCell ref="A4:A5"/>
    <mergeCell ref="B4:C4"/>
    <mergeCell ref="D4:E4"/>
    <mergeCell ref="F4:G4"/>
    <mergeCell ref="A14:I14"/>
    <mergeCell ref="A11:S11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3.375" style="0" customWidth="1"/>
    <col min="4" max="4" width="16.25390625" style="0" customWidth="1"/>
    <col min="5" max="5" width="15.625" style="0" customWidth="1"/>
    <col min="6" max="6" width="18.25390625" style="0" customWidth="1"/>
    <col min="7" max="7" width="13.125" style="0" customWidth="1"/>
  </cols>
  <sheetData>
    <row r="1" spans="1:7" ht="13.5" thickBot="1">
      <c r="A1" s="66" t="s">
        <v>262</v>
      </c>
      <c r="G1" s="175" t="s">
        <v>261</v>
      </c>
    </row>
    <row r="2" spans="1:7" ht="24" customHeight="1" thickBot="1" thickTop="1">
      <c r="A2" s="900" t="s">
        <v>298</v>
      </c>
      <c r="B2" s="901"/>
      <c r="C2" s="901"/>
      <c r="D2" s="901"/>
      <c r="E2" s="901"/>
      <c r="F2" s="901"/>
      <c r="G2" s="902"/>
    </row>
    <row r="3" spans="1:7" ht="20.25" customHeight="1" thickBot="1">
      <c r="A3" s="903" t="s">
        <v>578</v>
      </c>
      <c r="B3" s="904"/>
      <c r="C3" s="904"/>
      <c r="D3" s="904"/>
      <c r="E3" s="904"/>
      <c r="F3" s="904"/>
      <c r="G3" s="905"/>
    </row>
    <row r="4" spans="1:7" ht="24.75" customHeight="1">
      <c r="A4" s="931"/>
      <c r="B4" s="914">
        <v>2009</v>
      </c>
      <c r="C4" s="915"/>
      <c r="D4" s="914">
        <v>2010</v>
      </c>
      <c r="E4" s="915"/>
      <c r="F4" s="917">
        <v>2011</v>
      </c>
      <c r="G4" s="933"/>
    </row>
    <row r="5" spans="1:7" ht="36.75" customHeight="1" thickBot="1">
      <c r="A5" s="932"/>
      <c r="B5" s="382" t="s">
        <v>408</v>
      </c>
      <c r="C5" s="383" t="s">
        <v>409</v>
      </c>
      <c r="D5" s="382" t="s">
        <v>408</v>
      </c>
      <c r="E5" s="383" t="s">
        <v>409</v>
      </c>
      <c r="F5" s="367" t="s">
        <v>408</v>
      </c>
      <c r="G5" s="185" t="s">
        <v>409</v>
      </c>
    </row>
    <row r="6" spans="1:7" ht="19.5" customHeight="1">
      <c r="A6" s="375" t="s">
        <v>450</v>
      </c>
      <c r="B6" s="357">
        <v>30394</v>
      </c>
      <c r="C6" s="377">
        <v>87.4</v>
      </c>
      <c r="D6" s="357">
        <v>31129</v>
      </c>
      <c r="E6" s="358">
        <f>D6*100/D11</f>
        <v>81.63270657960297</v>
      </c>
      <c r="F6" s="379">
        <v>44107</v>
      </c>
      <c r="G6" s="384">
        <v>84.1</v>
      </c>
    </row>
    <row r="7" spans="1:7" ht="19.5" customHeight="1">
      <c r="A7" s="376" t="s">
        <v>451</v>
      </c>
      <c r="B7" s="140">
        <v>3324</v>
      </c>
      <c r="C7" s="378">
        <v>9.5</v>
      </c>
      <c r="D7" s="140">
        <v>5410</v>
      </c>
      <c r="E7" s="359">
        <f>D7*100/D11</f>
        <v>14.187186950934885</v>
      </c>
      <c r="F7" s="380">
        <v>6447</v>
      </c>
      <c r="G7" s="385">
        <v>12.2</v>
      </c>
    </row>
    <row r="8" spans="1:7" ht="19.5" customHeight="1">
      <c r="A8" s="376" t="s">
        <v>452</v>
      </c>
      <c r="B8" s="140">
        <v>695</v>
      </c>
      <c r="C8" s="378">
        <v>2</v>
      </c>
      <c r="D8" s="140">
        <v>1004</v>
      </c>
      <c r="E8" s="359">
        <f>D8*100/D11</f>
        <v>2.6328901476411506</v>
      </c>
      <c r="F8" s="380">
        <v>1207</v>
      </c>
      <c r="G8" s="385">
        <v>2.3</v>
      </c>
    </row>
    <row r="9" spans="1:7" ht="19.5" customHeight="1">
      <c r="A9" s="376" t="s">
        <v>453</v>
      </c>
      <c r="B9" s="140">
        <v>340</v>
      </c>
      <c r="C9" s="378">
        <v>1</v>
      </c>
      <c r="D9" s="140">
        <v>508</v>
      </c>
      <c r="E9" s="359">
        <f>D9*100/D11</f>
        <v>1.3321794770933313</v>
      </c>
      <c r="F9" s="381">
        <v>616</v>
      </c>
      <c r="G9" s="385">
        <v>1.2</v>
      </c>
    </row>
    <row r="10" spans="1:7" ht="19.5" customHeight="1">
      <c r="A10" s="376" t="s">
        <v>454</v>
      </c>
      <c r="B10" s="140">
        <v>39</v>
      </c>
      <c r="C10" s="378">
        <v>0.1</v>
      </c>
      <c r="D10" s="140">
        <v>82</v>
      </c>
      <c r="E10" s="359">
        <f>D10*100/D11</f>
        <v>0.2150368447276637</v>
      </c>
      <c r="F10" s="381">
        <v>95</v>
      </c>
      <c r="G10" s="385">
        <v>0.2</v>
      </c>
    </row>
    <row r="11" spans="1:7" ht="19.5" customHeight="1" thickBot="1">
      <c r="A11" s="374" t="s">
        <v>114</v>
      </c>
      <c r="B11" s="370">
        <v>34792</v>
      </c>
      <c r="C11" s="371">
        <f>B11*100/B11</f>
        <v>100</v>
      </c>
      <c r="D11" s="370">
        <f>SUM(D6:D10)</f>
        <v>38133</v>
      </c>
      <c r="E11" s="371">
        <f>D11*100/D11</f>
        <v>100</v>
      </c>
      <c r="F11" s="370">
        <v>52472</v>
      </c>
      <c r="G11" s="321">
        <v>100</v>
      </c>
    </row>
    <row r="12" spans="1:7" ht="14.25" customHeight="1" thickTop="1">
      <c r="A12" s="778"/>
      <c r="B12" s="778"/>
      <c r="C12" s="778"/>
      <c r="D12" s="778"/>
      <c r="E12" s="778"/>
      <c r="F12" s="778"/>
      <c r="G12" s="778"/>
    </row>
    <row r="13" spans="1:4" ht="14.25" customHeight="1">
      <c r="A13" s="863" t="s">
        <v>576</v>
      </c>
      <c r="B13" s="863"/>
      <c r="C13" s="863"/>
      <c r="D13" s="863"/>
    </row>
    <row r="14" spans="1:4" ht="14.25" customHeight="1">
      <c r="A14" s="180" t="s">
        <v>574</v>
      </c>
      <c r="B14" s="180"/>
      <c r="C14" s="180"/>
      <c r="D14" s="180"/>
    </row>
    <row r="15" spans="1:9" ht="14.25" customHeight="1">
      <c r="A15" s="776" t="s">
        <v>577</v>
      </c>
      <c r="B15" s="776"/>
      <c r="C15" s="776"/>
      <c r="D15" s="776"/>
      <c r="E15" s="776"/>
      <c r="F15" s="776"/>
      <c r="G15" s="776"/>
      <c r="H15" s="776"/>
      <c r="I15" s="776"/>
    </row>
    <row r="16" spans="1:4" ht="14.25" customHeight="1">
      <c r="A16" s="863" t="s">
        <v>575</v>
      </c>
      <c r="B16" s="863"/>
      <c r="C16" s="863"/>
      <c r="D16" s="863"/>
    </row>
    <row r="17" spans="1:7" ht="14.25" customHeight="1">
      <c r="A17" s="856"/>
      <c r="B17" s="856"/>
      <c r="C17" s="856"/>
      <c r="D17" s="856"/>
      <c r="E17" s="856"/>
      <c r="F17" s="856"/>
      <c r="G17" s="856"/>
    </row>
    <row r="18" spans="1:5" ht="14.25" customHeight="1">
      <c r="A18" s="872" t="s">
        <v>778</v>
      </c>
      <c r="B18" s="872"/>
      <c r="C18" s="872"/>
      <c r="D18" s="872"/>
      <c r="E18" s="872"/>
    </row>
    <row r="19" spans="1:2" ht="21.75" customHeight="1">
      <c r="A19" s="189"/>
      <c r="B19" s="189"/>
    </row>
    <row r="23" ht="12.75">
      <c r="B23" s="177" t="s">
        <v>259</v>
      </c>
    </row>
  </sheetData>
  <sheetProtection/>
  <mergeCells count="12">
    <mergeCell ref="A18:E18"/>
    <mergeCell ref="A4:A5"/>
    <mergeCell ref="B4:C4"/>
    <mergeCell ref="D4:E4"/>
    <mergeCell ref="F4:G4"/>
    <mergeCell ref="A12:G12"/>
    <mergeCell ref="A2:G2"/>
    <mergeCell ref="A3:G3"/>
    <mergeCell ref="A13:D13"/>
    <mergeCell ref="A15:I15"/>
    <mergeCell ref="A16:D16"/>
    <mergeCell ref="A17:G17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D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4.125" style="0" customWidth="1"/>
    <col min="2" max="11" width="11.75390625" style="0" customWidth="1"/>
  </cols>
  <sheetData>
    <row r="1" spans="1:11" ht="13.5" thickBot="1">
      <c r="A1" s="66" t="s">
        <v>262</v>
      </c>
      <c r="K1" s="175" t="s">
        <v>261</v>
      </c>
    </row>
    <row r="2" spans="1:11" ht="24" customHeight="1" thickBot="1" thickTop="1">
      <c r="A2" s="900" t="s">
        <v>796</v>
      </c>
      <c r="B2" s="901"/>
      <c r="C2" s="901"/>
      <c r="D2" s="901"/>
      <c r="E2" s="901"/>
      <c r="F2" s="901"/>
      <c r="G2" s="901"/>
      <c r="H2" s="901"/>
      <c r="I2" s="901"/>
      <c r="J2" s="934"/>
      <c r="K2" s="902"/>
    </row>
    <row r="3" spans="1:11" ht="20.25" customHeight="1" thickBot="1">
      <c r="A3" s="903" t="s">
        <v>933</v>
      </c>
      <c r="B3" s="935"/>
      <c r="C3" s="935"/>
      <c r="D3" s="935"/>
      <c r="E3" s="935"/>
      <c r="F3" s="935"/>
      <c r="G3" s="935"/>
      <c r="H3" s="935"/>
      <c r="I3" s="935"/>
      <c r="J3" s="936"/>
      <c r="K3" s="937"/>
    </row>
    <row r="4" spans="1:11" ht="35.25" customHeight="1" thickBot="1">
      <c r="A4" s="543" t="s">
        <v>795</v>
      </c>
      <c r="B4" s="545">
        <v>2008</v>
      </c>
      <c r="C4" s="546">
        <v>2009</v>
      </c>
      <c r="D4" s="546">
        <v>2010</v>
      </c>
      <c r="E4" s="546">
        <v>2011</v>
      </c>
      <c r="F4" s="546">
        <v>2012</v>
      </c>
      <c r="G4" s="546">
        <v>2013</v>
      </c>
      <c r="H4" s="546">
        <v>2014</v>
      </c>
      <c r="I4" s="546">
        <v>2015</v>
      </c>
      <c r="J4" s="546">
        <v>2016</v>
      </c>
      <c r="K4" s="547">
        <v>2017</v>
      </c>
    </row>
    <row r="5" spans="1:11" ht="19.5" customHeight="1">
      <c r="A5" s="375" t="s">
        <v>782</v>
      </c>
      <c r="B5" s="357" t="s">
        <v>783</v>
      </c>
      <c r="C5" s="512" t="s">
        <v>785</v>
      </c>
      <c r="D5" s="163" t="s">
        <v>787</v>
      </c>
      <c r="E5" s="548" t="s">
        <v>789</v>
      </c>
      <c r="F5" s="512" t="s">
        <v>791</v>
      </c>
      <c r="G5" s="163" t="s">
        <v>793</v>
      </c>
      <c r="H5" s="548" t="s">
        <v>820</v>
      </c>
      <c r="I5" s="549">
        <v>91.57</v>
      </c>
      <c r="J5" s="548">
        <v>92.8</v>
      </c>
      <c r="K5" s="561">
        <v>94.09</v>
      </c>
    </row>
    <row r="6" spans="1:11" ht="19.5" customHeight="1" thickBot="1">
      <c r="A6" s="376" t="s">
        <v>781</v>
      </c>
      <c r="B6" s="506" t="s">
        <v>784</v>
      </c>
      <c r="C6" s="550" t="s">
        <v>786</v>
      </c>
      <c r="D6" s="174" t="s">
        <v>788</v>
      </c>
      <c r="E6" s="551" t="s">
        <v>790</v>
      </c>
      <c r="F6" s="550" t="s">
        <v>792</v>
      </c>
      <c r="G6" s="174" t="s">
        <v>794</v>
      </c>
      <c r="H6" s="551" t="s">
        <v>821</v>
      </c>
      <c r="I6" s="552">
        <v>95.71</v>
      </c>
      <c r="J6" s="551">
        <v>92.2</v>
      </c>
      <c r="K6" s="562">
        <v>91.45</v>
      </c>
    </row>
    <row r="7" spans="1:11" ht="33.75" customHeight="1" thickBot="1">
      <c r="A7" s="543" t="s">
        <v>780</v>
      </c>
      <c r="B7" s="553">
        <v>2008</v>
      </c>
      <c r="C7" s="554">
        <v>2009</v>
      </c>
      <c r="D7" s="554">
        <v>2010</v>
      </c>
      <c r="E7" s="554">
        <v>2011</v>
      </c>
      <c r="F7" s="554">
        <v>2012</v>
      </c>
      <c r="G7" s="554">
        <v>2013</v>
      </c>
      <c r="H7" s="554">
        <v>2014</v>
      </c>
      <c r="I7" s="546">
        <v>2015</v>
      </c>
      <c r="J7" s="546">
        <v>2016</v>
      </c>
      <c r="K7" s="547">
        <v>2017</v>
      </c>
    </row>
    <row r="8" spans="1:11" ht="24" customHeight="1" thickBot="1">
      <c r="A8" s="544"/>
      <c r="B8" s="555">
        <v>30291</v>
      </c>
      <c r="C8" s="556">
        <v>34612</v>
      </c>
      <c r="D8" s="556">
        <v>41890</v>
      </c>
      <c r="E8" s="556">
        <v>52472</v>
      </c>
      <c r="F8" s="556">
        <v>62745</v>
      </c>
      <c r="G8" s="556">
        <v>73027</v>
      </c>
      <c r="H8" s="556">
        <v>85881</v>
      </c>
      <c r="I8" s="556">
        <v>96480</v>
      </c>
      <c r="J8" s="556">
        <v>110184</v>
      </c>
      <c r="K8" s="557">
        <v>120567</v>
      </c>
    </row>
    <row r="9" spans="1:11" ht="14.25" customHeight="1" thickTop="1">
      <c r="A9" s="778"/>
      <c r="B9" s="778"/>
      <c r="C9" s="778"/>
      <c r="D9" s="778"/>
      <c r="E9" s="778"/>
      <c r="F9" s="778"/>
      <c r="G9" s="778"/>
      <c r="H9" s="778"/>
      <c r="I9" s="778"/>
      <c r="J9" s="778"/>
      <c r="K9" s="778"/>
    </row>
    <row r="10" spans="1:4" ht="14.25" customHeight="1">
      <c r="A10" s="863" t="s">
        <v>779</v>
      </c>
      <c r="B10" s="863"/>
      <c r="C10" s="863"/>
      <c r="D10" s="863"/>
    </row>
    <row r="11" spans="1:4" ht="14.25" customHeight="1">
      <c r="A11" s="863" t="s">
        <v>931</v>
      </c>
      <c r="B11" s="863"/>
      <c r="C11" s="863"/>
      <c r="D11" s="863"/>
    </row>
    <row r="12" spans="1:13" ht="14.25" customHeight="1">
      <c r="A12" s="776" t="s">
        <v>932</v>
      </c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</row>
    <row r="13" spans="1:4" ht="14.25" customHeight="1">
      <c r="A13" s="863" t="s">
        <v>575</v>
      </c>
      <c r="B13" s="863"/>
      <c r="C13" s="863"/>
      <c r="D13" s="863"/>
    </row>
    <row r="16" ht="12.75">
      <c r="E16" s="177" t="s">
        <v>259</v>
      </c>
    </row>
  </sheetData>
  <sheetProtection/>
  <mergeCells count="7">
    <mergeCell ref="A10:D10"/>
    <mergeCell ref="A12:M12"/>
    <mergeCell ref="A13:D13"/>
    <mergeCell ref="A2:K2"/>
    <mergeCell ref="A3:K3"/>
    <mergeCell ref="A11:D11"/>
    <mergeCell ref="A9:K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A1" sqref="AA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8" width="16.125" style="296" customWidth="1"/>
    <col min="9" max="11" width="11.00390625" style="296" customWidth="1"/>
    <col min="12" max="26" width="13.75390625" style="287" customWidth="1"/>
    <col min="27" max="27" width="14.75390625" style="287" customWidth="1"/>
    <col min="28" max="16384" width="9.125" style="97" customWidth="1"/>
  </cols>
  <sheetData>
    <row r="1" spans="1:36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5" t="s">
        <v>261</v>
      </c>
      <c r="AB1" s="164"/>
      <c r="AC1" s="164"/>
      <c r="AD1" s="164"/>
      <c r="AE1" s="164"/>
      <c r="AF1" s="164"/>
      <c r="AG1" s="164"/>
      <c r="AH1" s="164"/>
      <c r="AI1" s="98"/>
      <c r="AJ1" s="98"/>
    </row>
    <row r="2" spans="1:36" ht="22.5" customHeight="1" thickTop="1">
      <c r="A2" s="938" t="s">
        <v>592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40"/>
      <c r="AB2" s="292"/>
      <c r="AC2" s="292"/>
      <c r="AD2" s="292"/>
      <c r="AE2" s="292"/>
      <c r="AF2" s="292"/>
      <c r="AG2" s="292"/>
      <c r="AH2" s="292"/>
      <c r="AI2" s="292"/>
      <c r="AJ2" s="98"/>
    </row>
    <row r="3" spans="1:27" ht="34.5" customHeight="1">
      <c r="A3" s="941" t="s">
        <v>580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3"/>
    </row>
    <row r="4" spans="1:27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459</v>
      </c>
      <c r="F4" s="953" t="s">
        <v>460</v>
      </c>
      <c r="G4" s="953" t="s">
        <v>461</v>
      </c>
      <c r="H4" s="953" t="s">
        <v>462</v>
      </c>
      <c r="I4" s="959" t="s">
        <v>463</v>
      </c>
      <c r="J4" s="960"/>
      <c r="K4" s="961"/>
      <c r="L4" s="956" t="s">
        <v>464</v>
      </c>
      <c r="M4" s="956" t="s">
        <v>465</v>
      </c>
      <c r="N4" s="956" t="s">
        <v>653</v>
      </c>
      <c r="O4" s="956" t="s">
        <v>466</v>
      </c>
      <c r="P4" s="956" t="s">
        <v>467</v>
      </c>
      <c r="Q4" s="956" t="s">
        <v>468</v>
      </c>
      <c r="R4" s="956" t="s">
        <v>469</v>
      </c>
      <c r="S4" s="956" t="s">
        <v>470</v>
      </c>
      <c r="T4" s="956" t="s">
        <v>471</v>
      </c>
      <c r="U4" s="956" t="s">
        <v>472</v>
      </c>
      <c r="V4" s="956" t="s">
        <v>473</v>
      </c>
      <c r="W4" s="956" t="s">
        <v>474</v>
      </c>
      <c r="X4" s="956" t="s">
        <v>475</v>
      </c>
      <c r="Y4" s="956" t="s">
        <v>476</v>
      </c>
      <c r="Z4" s="956" t="s">
        <v>477</v>
      </c>
      <c r="AA4" s="962" t="s">
        <v>478</v>
      </c>
    </row>
    <row r="5" spans="1:27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65" t="s">
        <v>479</v>
      </c>
      <c r="J5" s="965" t="s">
        <v>480</v>
      </c>
      <c r="K5" s="965" t="s">
        <v>481</v>
      </c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63"/>
    </row>
    <row r="6" spans="1:27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66"/>
      <c r="J6" s="966"/>
      <c r="K6" s="966"/>
      <c r="L6" s="958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64"/>
    </row>
    <row r="7" spans="1:27" ht="30" customHeight="1">
      <c r="A7" s="967" t="s">
        <v>482</v>
      </c>
      <c r="B7" s="387" t="s">
        <v>483</v>
      </c>
      <c r="C7" s="327">
        <v>1108</v>
      </c>
      <c r="D7" s="327">
        <v>2011649</v>
      </c>
      <c r="E7" s="327">
        <v>52120</v>
      </c>
      <c r="F7" s="173">
        <v>724</v>
      </c>
      <c r="G7" s="327">
        <v>238878</v>
      </c>
      <c r="H7" s="173">
        <v>43149</v>
      </c>
      <c r="I7" s="173"/>
      <c r="J7" s="173"/>
      <c r="K7" s="173">
        <v>0</v>
      </c>
      <c r="L7" s="328">
        <f>G7/(E7+F7)</f>
        <v>4.520437514192718</v>
      </c>
      <c r="M7" s="328">
        <f aca="true" t="shared" si="0" ref="M7:M15">(G7*100)/(C7*365)</f>
        <v>59.06681173037931</v>
      </c>
      <c r="N7" s="329">
        <f>(H7*100/(E7+F7))</f>
        <v>81.65354628718492</v>
      </c>
      <c r="O7" s="329">
        <f aca="true" t="shared" si="1" ref="O7:O33">(C7*10000)/R7</f>
        <v>9.406459215188885</v>
      </c>
      <c r="P7" s="327">
        <f aca="true" t="shared" si="2" ref="P7:P33">D7/S7</f>
        <v>6426.9936102236425</v>
      </c>
      <c r="Q7" s="327">
        <f aca="true" t="shared" si="3" ref="Q7:Q12">D7/T7</f>
        <v>8014.537848605578</v>
      </c>
      <c r="R7" s="333">
        <v>1177914</v>
      </c>
      <c r="S7" s="173">
        <f>T7+U7+V7</f>
        <v>313</v>
      </c>
      <c r="T7" s="173">
        <v>251</v>
      </c>
      <c r="U7" s="173">
        <v>2</v>
      </c>
      <c r="V7" s="173">
        <v>60</v>
      </c>
      <c r="W7" s="173">
        <v>7</v>
      </c>
      <c r="X7" s="173">
        <v>516</v>
      </c>
      <c r="Y7" s="173">
        <v>59</v>
      </c>
      <c r="Z7" s="173">
        <v>31</v>
      </c>
      <c r="AA7" s="352">
        <v>41</v>
      </c>
    </row>
    <row r="8" spans="1:27" ht="30.75" customHeight="1">
      <c r="A8" s="967"/>
      <c r="B8" s="387" t="s">
        <v>484</v>
      </c>
      <c r="C8" s="327">
        <v>200</v>
      </c>
      <c r="D8" s="327">
        <v>173622</v>
      </c>
      <c r="E8" s="327">
        <v>18423</v>
      </c>
      <c r="F8" s="327">
        <v>31</v>
      </c>
      <c r="G8" s="327">
        <v>40983</v>
      </c>
      <c r="H8" s="327">
        <v>2889</v>
      </c>
      <c r="I8" s="327">
        <v>3434</v>
      </c>
      <c r="J8" s="327">
        <v>11</v>
      </c>
      <c r="K8" s="327">
        <v>2076</v>
      </c>
      <c r="L8" s="328">
        <f aca="true" t="shared" si="4" ref="L8:L20">G8/(E8+F8)</f>
        <v>2.2208193345616127</v>
      </c>
      <c r="M8" s="328">
        <f t="shared" si="0"/>
        <v>56.14109589041096</v>
      </c>
      <c r="N8" s="329">
        <f aca="true" t="shared" si="5" ref="N8:N18">(H8*100/(E8+F8))</f>
        <v>15.655142516527581</v>
      </c>
      <c r="O8" s="329">
        <f t="shared" si="1"/>
        <v>1.697916825846369</v>
      </c>
      <c r="P8" s="327">
        <f t="shared" si="2"/>
        <v>3774.391304347826</v>
      </c>
      <c r="Q8" s="327">
        <f t="shared" si="3"/>
        <v>4133.857142857143</v>
      </c>
      <c r="R8" s="333">
        <v>1177914</v>
      </c>
      <c r="S8" s="173">
        <f aca="true" t="shared" si="6" ref="S8:S37">T8+U8+V8</f>
        <v>46</v>
      </c>
      <c r="T8" s="173">
        <v>42</v>
      </c>
      <c r="U8" s="173"/>
      <c r="V8" s="173">
        <v>4</v>
      </c>
      <c r="W8" s="173">
        <v>2</v>
      </c>
      <c r="X8" s="173">
        <v>83</v>
      </c>
      <c r="Y8" s="173">
        <v>11</v>
      </c>
      <c r="Z8" s="173">
        <v>2</v>
      </c>
      <c r="AA8" s="352">
        <v>118</v>
      </c>
    </row>
    <row r="9" spans="1:27" ht="30" customHeight="1">
      <c r="A9" s="967"/>
      <c r="B9" s="387" t="s">
        <v>485</v>
      </c>
      <c r="C9" s="327">
        <v>125</v>
      </c>
      <c r="D9" s="327">
        <v>85211</v>
      </c>
      <c r="E9" s="327">
        <v>6391</v>
      </c>
      <c r="F9" s="327">
        <v>89</v>
      </c>
      <c r="G9" s="327">
        <v>44855</v>
      </c>
      <c r="H9" s="327">
        <v>0</v>
      </c>
      <c r="I9" s="327"/>
      <c r="J9" s="327"/>
      <c r="K9" s="327"/>
      <c r="L9" s="328">
        <f t="shared" si="4"/>
        <v>6.922067901234568</v>
      </c>
      <c r="M9" s="328">
        <f t="shared" si="0"/>
        <v>98.31232876712329</v>
      </c>
      <c r="N9" s="329">
        <f t="shared" si="5"/>
        <v>0</v>
      </c>
      <c r="O9" s="329">
        <f t="shared" si="1"/>
        <v>1.0611980161539807</v>
      </c>
      <c r="P9" s="327">
        <f t="shared" si="2"/>
        <v>3873.2272727272725</v>
      </c>
      <c r="Q9" s="327">
        <f t="shared" si="3"/>
        <v>4733.944444444444</v>
      </c>
      <c r="R9" s="333">
        <v>1177914</v>
      </c>
      <c r="S9" s="173">
        <f t="shared" si="6"/>
        <v>22</v>
      </c>
      <c r="T9" s="173">
        <v>18</v>
      </c>
      <c r="U9" s="173"/>
      <c r="V9" s="173">
        <v>4</v>
      </c>
      <c r="W9" s="173">
        <v>1</v>
      </c>
      <c r="X9" s="173">
        <v>60</v>
      </c>
      <c r="Y9" s="173">
        <v>8</v>
      </c>
      <c r="Z9" s="173">
        <v>1</v>
      </c>
      <c r="AA9" s="352">
        <v>5</v>
      </c>
    </row>
    <row r="10" spans="1:27" ht="21.75" customHeight="1">
      <c r="A10" s="967"/>
      <c r="B10" s="387" t="s">
        <v>487</v>
      </c>
      <c r="C10" s="327">
        <v>30</v>
      </c>
      <c r="D10" s="327">
        <v>154140</v>
      </c>
      <c r="E10" s="327">
        <v>1077</v>
      </c>
      <c r="F10" s="327">
        <v>1</v>
      </c>
      <c r="G10" s="327">
        <v>3338</v>
      </c>
      <c r="H10" s="327">
        <v>528</v>
      </c>
      <c r="I10" s="327">
        <v>11</v>
      </c>
      <c r="J10" s="327">
        <v>2</v>
      </c>
      <c r="K10" s="327"/>
      <c r="L10" s="328">
        <f t="shared" si="4"/>
        <v>3.0964749536178107</v>
      </c>
      <c r="M10" s="328">
        <f t="shared" si="0"/>
        <v>30.484018264840184</v>
      </c>
      <c r="N10" s="329">
        <f t="shared" si="5"/>
        <v>48.97959183673469</v>
      </c>
      <c r="O10" s="329">
        <f t="shared" si="1"/>
        <v>9.023913370431643</v>
      </c>
      <c r="P10" s="327">
        <f t="shared" si="2"/>
        <v>12845</v>
      </c>
      <c r="Q10" s="327">
        <f t="shared" si="3"/>
        <v>38535</v>
      </c>
      <c r="R10" s="333">
        <v>33245</v>
      </c>
      <c r="S10" s="173">
        <f t="shared" si="6"/>
        <v>12</v>
      </c>
      <c r="T10" s="173">
        <v>4</v>
      </c>
      <c r="U10" s="173">
        <v>3</v>
      </c>
      <c r="V10" s="173">
        <v>5</v>
      </c>
      <c r="W10" s="173"/>
      <c r="X10" s="173">
        <v>17</v>
      </c>
      <c r="Y10" s="173">
        <v>10</v>
      </c>
      <c r="Z10" s="173">
        <v>1</v>
      </c>
      <c r="AA10" s="352">
        <v>16</v>
      </c>
    </row>
    <row r="11" spans="1:27" ht="21.75" customHeight="1">
      <c r="A11" s="967"/>
      <c r="B11" s="387" t="s">
        <v>488</v>
      </c>
      <c r="C11" s="327">
        <v>95</v>
      </c>
      <c r="D11" s="327">
        <v>232869</v>
      </c>
      <c r="E11" s="327">
        <v>6732</v>
      </c>
      <c r="F11" s="327">
        <v>11</v>
      </c>
      <c r="G11" s="327">
        <v>22773</v>
      </c>
      <c r="H11" s="327">
        <v>8976</v>
      </c>
      <c r="I11" s="327">
        <v>428</v>
      </c>
      <c r="J11" s="327"/>
      <c r="K11" s="327">
        <v>258</v>
      </c>
      <c r="L11" s="328">
        <f t="shared" si="4"/>
        <v>3.377280142369865</v>
      </c>
      <c r="M11" s="328">
        <f t="shared" si="0"/>
        <v>65.67555875991349</v>
      </c>
      <c r="N11" s="329">
        <f t="shared" si="5"/>
        <v>133.115823817292</v>
      </c>
      <c r="O11" s="329">
        <f t="shared" si="1"/>
        <v>14.152067691574306</v>
      </c>
      <c r="P11" s="327">
        <f t="shared" si="2"/>
        <v>5971</v>
      </c>
      <c r="Q11" s="327">
        <f t="shared" si="3"/>
        <v>11089</v>
      </c>
      <c r="R11" s="333">
        <v>67128</v>
      </c>
      <c r="S11" s="173">
        <f t="shared" si="6"/>
        <v>39</v>
      </c>
      <c r="T11" s="173">
        <v>21</v>
      </c>
      <c r="U11" s="173">
        <v>9</v>
      </c>
      <c r="V11" s="173">
        <v>9</v>
      </c>
      <c r="W11" s="173">
        <v>1</v>
      </c>
      <c r="X11" s="173">
        <v>23</v>
      </c>
      <c r="Y11" s="173">
        <v>20</v>
      </c>
      <c r="Z11" s="173">
        <v>6</v>
      </c>
      <c r="AA11" s="352">
        <v>15</v>
      </c>
    </row>
    <row r="12" spans="1:27" ht="27.75" customHeight="1">
      <c r="A12" s="967"/>
      <c r="B12" s="387" t="s">
        <v>489</v>
      </c>
      <c r="C12" s="327">
        <v>11</v>
      </c>
      <c r="D12" s="327">
        <v>100985</v>
      </c>
      <c r="E12" s="327">
        <v>308</v>
      </c>
      <c r="F12" s="327">
        <v>10</v>
      </c>
      <c r="G12" s="327">
        <v>476</v>
      </c>
      <c r="H12" s="327">
        <v>197</v>
      </c>
      <c r="I12" s="327">
        <v>97</v>
      </c>
      <c r="J12" s="327">
        <v>12</v>
      </c>
      <c r="K12" s="327">
        <v>31</v>
      </c>
      <c r="L12" s="328">
        <f t="shared" si="4"/>
        <v>1.4968553459119496</v>
      </c>
      <c r="M12" s="328">
        <f t="shared" si="0"/>
        <v>11.855541718555417</v>
      </c>
      <c r="N12" s="329">
        <f t="shared" si="5"/>
        <v>61.9496855345912</v>
      </c>
      <c r="O12" s="329">
        <f t="shared" si="1"/>
        <v>4.34937329484797</v>
      </c>
      <c r="P12" s="327">
        <f t="shared" si="2"/>
        <v>12623.125</v>
      </c>
      <c r="Q12" s="327">
        <f t="shared" si="3"/>
        <v>50492.5</v>
      </c>
      <c r="R12" s="333">
        <v>25291</v>
      </c>
      <c r="S12" s="173">
        <f t="shared" si="6"/>
        <v>8</v>
      </c>
      <c r="T12" s="173">
        <v>2</v>
      </c>
      <c r="U12" s="173">
        <v>1</v>
      </c>
      <c r="V12" s="173">
        <v>5</v>
      </c>
      <c r="W12" s="173"/>
      <c r="X12" s="173">
        <v>12</v>
      </c>
      <c r="Y12" s="173">
        <v>9</v>
      </c>
      <c r="Z12" s="173">
        <v>1</v>
      </c>
      <c r="AA12" s="352">
        <v>3</v>
      </c>
    </row>
    <row r="13" spans="1:27" ht="21.75" customHeight="1">
      <c r="A13" s="967"/>
      <c r="B13" s="387" t="s">
        <v>490</v>
      </c>
      <c r="C13" s="327">
        <v>5</v>
      </c>
      <c r="D13" s="327">
        <v>35884</v>
      </c>
      <c r="E13" s="327">
        <v>0</v>
      </c>
      <c r="F13" s="327">
        <v>0</v>
      </c>
      <c r="G13" s="327">
        <v>0</v>
      </c>
      <c r="H13" s="327">
        <v>0</v>
      </c>
      <c r="I13" s="327">
        <v>8</v>
      </c>
      <c r="J13" s="327"/>
      <c r="K13" s="327"/>
      <c r="L13" s="328">
        <v>0</v>
      </c>
      <c r="M13" s="328">
        <f t="shared" si="0"/>
        <v>0</v>
      </c>
      <c r="N13" s="329">
        <v>0</v>
      </c>
      <c r="O13" s="329">
        <f t="shared" si="1"/>
        <v>4.3207742827514695</v>
      </c>
      <c r="P13" s="327">
        <f t="shared" si="2"/>
        <v>7176.8</v>
      </c>
      <c r="Q13" s="327">
        <v>0</v>
      </c>
      <c r="R13" s="333">
        <v>11572</v>
      </c>
      <c r="S13" s="173">
        <f t="shared" si="6"/>
        <v>5</v>
      </c>
      <c r="T13" s="173">
        <v>0</v>
      </c>
      <c r="U13" s="173"/>
      <c r="V13" s="173">
        <v>5</v>
      </c>
      <c r="W13" s="173"/>
      <c r="X13" s="173">
        <v>9</v>
      </c>
      <c r="Y13" s="173">
        <v>4</v>
      </c>
      <c r="Z13" s="173"/>
      <c r="AA13" s="352">
        <v>7</v>
      </c>
    </row>
    <row r="14" spans="1:27" ht="21.75" customHeight="1">
      <c r="A14" s="967"/>
      <c r="B14" s="387" t="s">
        <v>491</v>
      </c>
      <c r="C14" s="327">
        <v>35</v>
      </c>
      <c r="D14" s="333">
        <v>149791</v>
      </c>
      <c r="E14" s="327">
        <v>1173</v>
      </c>
      <c r="F14" s="327">
        <v>1</v>
      </c>
      <c r="G14" s="327">
        <v>2948</v>
      </c>
      <c r="H14" s="327">
        <v>231</v>
      </c>
      <c r="I14" s="327">
        <v>114</v>
      </c>
      <c r="J14" s="327">
        <v>37</v>
      </c>
      <c r="K14" s="327">
        <v>34</v>
      </c>
      <c r="L14" s="328">
        <f t="shared" si="4"/>
        <v>2.5110732538330494</v>
      </c>
      <c r="M14" s="328">
        <f t="shared" si="0"/>
        <v>23.07632093933464</v>
      </c>
      <c r="N14" s="329">
        <f t="shared" si="5"/>
        <v>19.6763202725724</v>
      </c>
      <c r="O14" s="329">
        <f t="shared" si="1"/>
        <v>9.262444756133062</v>
      </c>
      <c r="P14" s="327">
        <f t="shared" si="2"/>
        <v>13617.363636363636</v>
      </c>
      <c r="Q14" s="327">
        <f>D14/T14</f>
        <v>24965.166666666668</v>
      </c>
      <c r="R14" s="333">
        <v>37787</v>
      </c>
      <c r="S14" s="173">
        <f t="shared" si="6"/>
        <v>11</v>
      </c>
      <c r="T14" s="173">
        <v>6</v>
      </c>
      <c r="U14" s="173">
        <v>3</v>
      </c>
      <c r="V14" s="173">
        <v>2</v>
      </c>
      <c r="W14" s="173"/>
      <c r="X14" s="173">
        <v>16</v>
      </c>
      <c r="Y14" s="173">
        <v>9</v>
      </c>
      <c r="Z14" s="173">
        <v>1</v>
      </c>
      <c r="AA14" s="352">
        <v>9</v>
      </c>
    </row>
    <row r="15" spans="1:27" ht="21.75" customHeight="1">
      <c r="A15" s="967"/>
      <c r="B15" s="387" t="s">
        <v>492</v>
      </c>
      <c r="C15" s="327">
        <v>19</v>
      </c>
      <c r="D15" s="327">
        <v>66391</v>
      </c>
      <c r="E15" s="327">
        <v>28</v>
      </c>
      <c r="F15" s="327">
        <v>0</v>
      </c>
      <c r="G15" s="327">
        <v>28</v>
      </c>
      <c r="H15" s="327">
        <v>0</v>
      </c>
      <c r="I15" s="327">
        <v>28</v>
      </c>
      <c r="J15" s="327"/>
      <c r="K15" s="327"/>
      <c r="L15" s="328">
        <f t="shared" si="4"/>
        <v>1</v>
      </c>
      <c r="M15" s="328">
        <f t="shared" si="0"/>
        <v>0.40374909877433307</v>
      </c>
      <c r="N15" s="329">
        <f t="shared" si="5"/>
        <v>0</v>
      </c>
      <c r="O15" s="329">
        <f t="shared" si="1"/>
        <v>11.698066740549194</v>
      </c>
      <c r="P15" s="327">
        <f t="shared" si="2"/>
        <v>16597.75</v>
      </c>
      <c r="Q15" s="327">
        <v>0</v>
      </c>
      <c r="R15" s="333">
        <v>16242</v>
      </c>
      <c r="S15" s="173">
        <f t="shared" si="6"/>
        <v>4</v>
      </c>
      <c r="T15" s="173">
        <v>0</v>
      </c>
      <c r="U15" s="173">
        <v>1</v>
      </c>
      <c r="V15" s="173">
        <v>3</v>
      </c>
      <c r="W15" s="173"/>
      <c r="X15" s="173">
        <v>7</v>
      </c>
      <c r="Y15" s="173">
        <v>3</v>
      </c>
      <c r="Z15" s="173"/>
      <c r="AA15" s="352">
        <v>5</v>
      </c>
    </row>
    <row r="16" spans="1:27" ht="27.75" customHeight="1">
      <c r="A16" s="967"/>
      <c r="B16" s="387" t="s">
        <v>493</v>
      </c>
      <c r="C16" s="327">
        <v>5</v>
      </c>
      <c r="D16" s="327">
        <v>30487</v>
      </c>
      <c r="E16" s="327">
        <v>0</v>
      </c>
      <c r="F16" s="327">
        <v>0</v>
      </c>
      <c r="G16" s="327">
        <v>0</v>
      </c>
      <c r="H16" s="327">
        <v>0</v>
      </c>
      <c r="I16" s="327"/>
      <c r="J16" s="327"/>
      <c r="K16" s="327"/>
      <c r="L16" s="328">
        <v>0</v>
      </c>
      <c r="M16" s="328">
        <v>0</v>
      </c>
      <c r="N16" s="329">
        <v>0</v>
      </c>
      <c r="O16" s="329">
        <f t="shared" si="1"/>
        <v>7.9276993816394485</v>
      </c>
      <c r="P16" s="327">
        <f t="shared" si="2"/>
        <v>7621.75</v>
      </c>
      <c r="Q16" s="327">
        <v>0</v>
      </c>
      <c r="R16" s="173">
        <v>6307</v>
      </c>
      <c r="S16" s="173">
        <f t="shared" si="6"/>
        <v>4</v>
      </c>
      <c r="T16" s="173">
        <v>0</v>
      </c>
      <c r="U16" s="173"/>
      <c r="V16" s="173">
        <v>4</v>
      </c>
      <c r="W16" s="173"/>
      <c r="X16" s="173">
        <v>5</v>
      </c>
      <c r="Y16" s="173">
        <v>4</v>
      </c>
      <c r="Z16" s="173"/>
      <c r="AA16" s="352">
        <v>4</v>
      </c>
    </row>
    <row r="17" spans="1:27" ht="27" customHeight="1">
      <c r="A17" s="967"/>
      <c r="B17" s="387" t="s">
        <v>494</v>
      </c>
      <c r="C17" s="327">
        <v>10</v>
      </c>
      <c r="D17" s="327">
        <v>106654</v>
      </c>
      <c r="E17" s="327">
        <v>73</v>
      </c>
      <c r="F17" s="327">
        <v>0</v>
      </c>
      <c r="G17" s="327">
        <v>73</v>
      </c>
      <c r="H17" s="327">
        <v>0</v>
      </c>
      <c r="I17" s="327">
        <v>73</v>
      </c>
      <c r="J17" s="327"/>
      <c r="K17" s="327"/>
      <c r="L17" s="328">
        <f t="shared" si="4"/>
        <v>1</v>
      </c>
      <c r="M17" s="328">
        <f>(G17*100)/(C17*365)</f>
        <v>2</v>
      </c>
      <c r="N17" s="329">
        <f t="shared" si="5"/>
        <v>0</v>
      </c>
      <c r="O17" s="329">
        <f t="shared" si="1"/>
        <v>3.317629885210006</v>
      </c>
      <c r="P17" s="327">
        <f t="shared" si="2"/>
        <v>13331.75</v>
      </c>
      <c r="Q17" s="327">
        <f>D17/T17</f>
        <v>53327</v>
      </c>
      <c r="R17" s="173">
        <v>30142</v>
      </c>
      <c r="S17" s="173">
        <f t="shared" si="6"/>
        <v>8</v>
      </c>
      <c r="T17" s="173">
        <v>2</v>
      </c>
      <c r="U17" s="173">
        <v>1</v>
      </c>
      <c r="V17" s="173">
        <v>5</v>
      </c>
      <c r="W17" s="173"/>
      <c r="X17" s="173">
        <v>12</v>
      </c>
      <c r="Y17" s="173">
        <v>7</v>
      </c>
      <c r="Z17" s="173"/>
      <c r="AA17" s="352">
        <v>4</v>
      </c>
    </row>
    <row r="18" spans="1:27" ht="23.25" customHeight="1">
      <c r="A18" s="967"/>
      <c r="B18" s="387" t="s">
        <v>495</v>
      </c>
      <c r="C18" s="327">
        <v>25</v>
      </c>
      <c r="D18" s="327">
        <v>64311</v>
      </c>
      <c r="E18" s="327">
        <v>62</v>
      </c>
      <c r="F18" s="327">
        <v>0</v>
      </c>
      <c r="G18" s="327">
        <v>216</v>
      </c>
      <c r="H18" s="327">
        <v>0</v>
      </c>
      <c r="I18" s="327">
        <v>13</v>
      </c>
      <c r="J18" s="327"/>
      <c r="K18" s="327"/>
      <c r="L18" s="328">
        <f t="shared" si="4"/>
        <v>3.4838709677419355</v>
      </c>
      <c r="M18" s="328">
        <f>(G18*100)/(C18*365)</f>
        <v>2.367123287671233</v>
      </c>
      <c r="N18" s="329">
        <f t="shared" si="5"/>
        <v>0</v>
      </c>
      <c r="O18" s="329">
        <f t="shared" si="1"/>
        <v>12.067384273784814</v>
      </c>
      <c r="P18" s="327">
        <f t="shared" si="2"/>
        <v>7145.666666666667</v>
      </c>
      <c r="Q18" s="327">
        <f>D18/T18</f>
        <v>32155.5</v>
      </c>
      <c r="R18" s="173">
        <v>20717</v>
      </c>
      <c r="S18" s="173">
        <f t="shared" si="6"/>
        <v>9</v>
      </c>
      <c r="T18" s="173">
        <v>2</v>
      </c>
      <c r="U18" s="173">
        <v>1</v>
      </c>
      <c r="V18" s="173">
        <v>6</v>
      </c>
      <c r="W18" s="173"/>
      <c r="X18" s="173">
        <v>6</v>
      </c>
      <c r="Y18" s="173">
        <v>4</v>
      </c>
      <c r="Z18" s="173">
        <v>2</v>
      </c>
      <c r="AA18" s="352">
        <v>9</v>
      </c>
    </row>
    <row r="19" spans="1:31" ht="27.75" customHeight="1">
      <c r="A19" s="967"/>
      <c r="B19" s="387" t="s">
        <v>496</v>
      </c>
      <c r="C19" s="327">
        <v>5</v>
      </c>
      <c r="D19" s="327">
        <v>19898</v>
      </c>
      <c r="E19" s="327">
        <v>0</v>
      </c>
      <c r="F19" s="327">
        <v>0</v>
      </c>
      <c r="G19" s="327">
        <v>0</v>
      </c>
      <c r="H19" s="327">
        <v>0</v>
      </c>
      <c r="I19" s="327">
        <v>2</v>
      </c>
      <c r="J19" s="327"/>
      <c r="K19" s="327"/>
      <c r="L19" s="328">
        <v>0</v>
      </c>
      <c r="M19" s="328">
        <v>0</v>
      </c>
      <c r="N19" s="329">
        <v>0</v>
      </c>
      <c r="O19" s="329">
        <f t="shared" si="1"/>
        <v>11.44950767117014</v>
      </c>
      <c r="P19" s="327">
        <f t="shared" si="2"/>
        <v>3979.6</v>
      </c>
      <c r="Q19" s="327">
        <v>0</v>
      </c>
      <c r="R19" s="173">
        <v>4367</v>
      </c>
      <c r="S19" s="173">
        <f t="shared" si="6"/>
        <v>5</v>
      </c>
      <c r="T19" s="173">
        <v>0</v>
      </c>
      <c r="U19" s="173">
        <v>2</v>
      </c>
      <c r="V19" s="173">
        <v>3</v>
      </c>
      <c r="W19" s="173"/>
      <c r="X19" s="173">
        <v>4</v>
      </c>
      <c r="Y19" s="173">
        <v>5</v>
      </c>
      <c r="Z19" s="173"/>
      <c r="AA19" s="352">
        <v>4</v>
      </c>
      <c r="AB19" s="98"/>
      <c r="AC19" s="98"/>
      <c r="AD19" s="98"/>
      <c r="AE19" s="98"/>
    </row>
    <row r="20" spans="1:27" s="98" customFormat="1" ht="21.75" customHeight="1">
      <c r="A20" s="873" t="s">
        <v>24</v>
      </c>
      <c r="B20" s="874"/>
      <c r="C20" s="334">
        <f aca="true" t="shared" si="7" ref="C20:K20">SUM(C7:C19)</f>
        <v>1673</v>
      </c>
      <c r="D20" s="334">
        <f>SUM(D7:D19)</f>
        <v>3231892</v>
      </c>
      <c r="E20" s="334">
        <f t="shared" si="7"/>
        <v>86387</v>
      </c>
      <c r="F20" s="334">
        <f t="shared" si="7"/>
        <v>867</v>
      </c>
      <c r="G20" s="334">
        <f t="shared" si="7"/>
        <v>354568</v>
      </c>
      <c r="H20" s="334">
        <f>SUM(H7:H19)</f>
        <v>55970</v>
      </c>
      <c r="I20" s="334">
        <f t="shared" si="7"/>
        <v>4208</v>
      </c>
      <c r="J20" s="334">
        <f t="shared" si="7"/>
        <v>62</v>
      </c>
      <c r="K20" s="334">
        <f t="shared" si="7"/>
        <v>2399</v>
      </c>
      <c r="L20" s="335">
        <f t="shared" si="4"/>
        <v>4.063630320672978</v>
      </c>
      <c r="M20" s="335">
        <f aca="true" t="shared" si="8" ref="M20:M37">(G20*100)/(C20*365)</f>
        <v>58.064505563789105</v>
      </c>
      <c r="N20" s="336">
        <f>(H20*100/(E20+F20))</f>
        <v>64.14605634125657</v>
      </c>
      <c r="O20" s="336">
        <f t="shared" si="1"/>
        <v>14.203074248204878</v>
      </c>
      <c r="P20" s="334">
        <f t="shared" si="2"/>
        <v>6649.98353909465</v>
      </c>
      <c r="Q20" s="334">
        <f aca="true" t="shared" si="9" ref="Q20:Q33">D20/T20</f>
        <v>9287.045977011494</v>
      </c>
      <c r="R20" s="333">
        <v>1177914</v>
      </c>
      <c r="S20" s="386">
        <f t="shared" si="6"/>
        <v>486</v>
      </c>
      <c r="T20" s="386">
        <f aca="true" t="shared" si="10" ref="T20:AA20">SUM(T7:T19)</f>
        <v>348</v>
      </c>
      <c r="U20" s="386">
        <f t="shared" si="10"/>
        <v>23</v>
      </c>
      <c r="V20" s="386">
        <f t="shared" si="10"/>
        <v>115</v>
      </c>
      <c r="W20" s="386">
        <f t="shared" si="10"/>
        <v>11</v>
      </c>
      <c r="X20" s="386">
        <f t="shared" si="10"/>
        <v>770</v>
      </c>
      <c r="Y20" s="386">
        <f t="shared" si="10"/>
        <v>153</v>
      </c>
      <c r="Z20" s="386">
        <f t="shared" si="10"/>
        <v>45</v>
      </c>
      <c r="AA20" s="388">
        <f t="shared" si="10"/>
        <v>240</v>
      </c>
    </row>
    <row r="21" spans="1:27" ht="26.25" customHeight="1">
      <c r="A21" s="968" t="s">
        <v>497</v>
      </c>
      <c r="B21" s="969"/>
      <c r="C21" s="327">
        <v>1229</v>
      </c>
      <c r="D21" s="327">
        <v>528104</v>
      </c>
      <c r="E21" s="327">
        <v>68046</v>
      </c>
      <c r="F21" s="327">
        <v>2181</v>
      </c>
      <c r="G21" s="327">
        <v>370468</v>
      </c>
      <c r="H21" s="327">
        <v>31362</v>
      </c>
      <c r="I21" s="173">
        <v>552</v>
      </c>
      <c r="J21" s="173">
        <v>0</v>
      </c>
      <c r="K21" s="173">
        <v>917</v>
      </c>
      <c r="L21" s="328">
        <v>0</v>
      </c>
      <c r="M21" s="328">
        <f t="shared" si="8"/>
        <v>82.58590902504542</v>
      </c>
      <c r="N21" s="329">
        <f>(H21*100/(E21+F21))</f>
        <v>44.658037506941774</v>
      </c>
      <c r="O21" s="329">
        <f t="shared" si="1"/>
        <v>10.433698894825937</v>
      </c>
      <c r="P21" s="327">
        <f t="shared" si="2"/>
        <v>709.8172043010753</v>
      </c>
      <c r="Q21" s="327">
        <f t="shared" si="9"/>
        <v>1955.9407407407407</v>
      </c>
      <c r="R21" s="333">
        <v>1177914</v>
      </c>
      <c r="S21" s="173">
        <f t="shared" si="6"/>
        <v>744</v>
      </c>
      <c r="T21" s="173">
        <v>270</v>
      </c>
      <c r="U21" s="173">
        <v>0</v>
      </c>
      <c r="V21" s="173">
        <v>474</v>
      </c>
      <c r="W21" s="173">
        <v>8</v>
      </c>
      <c r="X21" s="173">
        <v>717</v>
      </c>
      <c r="Y21" s="173">
        <v>162</v>
      </c>
      <c r="Z21" s="173">
        <v>87</v>
      </c>
      <c r="AA21" s="352">
        <v>20</v>
      </c>
    </row>
    <row r="22" spans="1:27" ht="26.25" customHeight="1">
      <c r="A22" s="968" t="s">
        <v>498</v>
      </c>
      <c r="B22" s="969"/>
      <c r="C22" s="327">
        <v>100</v>
      </c>
      <c r="D22" s="327">
        <v>157591</v>
      </c>
      <c r="E22" s="327">
        <v>1876</v>
      </c>
      <c r="F22" s="327">
        <v>0</v>
      </c>
      <c r="G22" s="327">
        <v>9326</v>
      </c>
      <c r="H22" s="327">
        <v>1267</v>
      </c>
      <c r="I22" s="327">
        <v>45</v>
      </c>
      <c r="J22" s="327"/>
      <c r="K22" s="327">
        <v>91</v>
      </c>
      <c r="L22" s="328">
        <v>0</v>
      </c>
      <c r="M22" s="328">
        <f t="shared" si="8"/>
        <v>25.55068493150685</v>
      </c>
      <c r="N22" s="329">
        <f aca="true" t="shared" si="11" ref="N22:N37">(H22*100/(E22+F22))</f>
        <v>67.53731343283582</v>
      </c>
      <c r="O22" s="329">
        <f t="shared" si="1"/>
        <v>0.8489584129231845</v>
      </c>
      <c r="P22" s="327">
        <f t="shared" si="2"/>
        <v>4924.71875</v>
      </c>
      <c r="Q22" s="327">
        <f t="shared" si="9"/>
        <v>5253.033333333334</v>
      </c>
      <c r="R22" s="333">
        <v>1177914</v>
      </c>
      <c r="S22" s="173">
        <f t="shared" si="6"/>
        <v>32</v>
      </c>
      <c r="T22" s="173">
        <v>30</v>
      </c>
      <c r="U22" s="173">
        <v>2</v>
      </c>
      <c r="V22" s="173">
        <v>0</v>
      </c>
      <c r="W22" s="173">
        <v>3</v>
      </c>
      <c r="X22" s="173">
        <v>42</v>
      </c>
      <c r="Y22" s="173">
        <v>0</v>
      </c>
      <c r="Z22" s="173">
        <v>14</v>
      </c>
      <c r="AA22" s="352">
        <v>2</v>
      </c>
    </row>
    <row r="23" spans="1:27" ht="27" customHeight="1">
      <c r="A23" s="970" t="s">
        <v>499</v>
      </c>
      <c r="B23" s="387" t="s">
        <v>500</v>
      </c>
      <c r="C23" s="327">
        <v>22</v>
      </c>
      <c r="D23" s="327">
        <v>79071</v>
      </c>
      <c r="E23" s="327">
        <v>5432</v>
      </c>
      <c r="F23" s="327">
        <v>12</v>
      </c>
      <c r="G23" s="327">
        <v>6637</v>
      </c>
      <c r="H23" s="327">
        <v>3463</v>
      </c>
      <c r="I23" s="327">
        <v>304</v>
      </c>
      <c r="J23" s="327">
        <v>2</v>
      </c>
      <c r="K23" s="327">
        <v>422</v>
      </c>
      <c r="L23" s="328">
        <f aca="true" t="shared" si="12" ref="L23:L37">G23/(E23+F23)</f>
        <v>1.2191403379867745</v>
      </c>
      <c r="M23" s="328">
        <f t="shared" si="8"/>
        <v>82.65255292652553</v>
      </c>
      <c r="N23" s="329">
        <f t="shared" si="11"/>
        <v>63.61131520940485</v>
      </c>
      <c r="O23" s="329">
        <f t="shared" si="1"/>
        <v>0.1867708508431006</v>
      </c>
      <c r="P23" s="327">
        <f t="shared" si="2"/>
        <v>4161.631578947368</v>
      </c>
      <c r="Q23" s="327">
        <f t="shared" si="9"/>
        <v>4651.235294117647</v>
      </c>
      <c r="R23" s="333">
        <v>1177914</v>
      </c>
      <c r="S23" s="173">
        <f t="shared" si="6"/>
        <v>19</v>
      </c>
      <c r="T23" s="173">
        <v>17</v>
      </c>
      <c r="U23" s="173"/>
      <c r="V23" s="173">
        <v>2</v>
      </c>
      <c r="W23" s="173"/>
      <c r="X23" s="173">
        <v>11</v>
      </c>
      <c r="Y23" s="173">
        <v>2</v>
      </c>
      <c r="Z23" s="173">
        <v>26</v>
      </c>
      <c r="AA23" s="352">
        <v>8</v>
      </c>
    </row>
    <row r="24" spans="1:27" ht="26.25" customHeight="1">
      <c r="A24" s="970"/>
      <c r="B24" s="343" t="s">
        <v>501</v>
      </c>
      <c r="C24" s="327">
        <v>49</v>
      </c>
      <c r="D24" s="327">
        <v>167633</v>
      </c>
      <c r="E24" s="327">
        <v>7162</v>
      </c>
      <c r="F24" s="327">
        <v>4</v>
      </c>
      <c r="G24" s="327">
        <v>11170</v>
      </c>
      <c r="H24" s="327">
        <v>5845</v>
      </c>
      <c r="I24" s="327">
        <v>454</v>
      </c>
      <c r="J24" s="327">
        <v>0</v>
      </c>
      <c r="K24" s="327">
        <v>569</v>
      </c>
      <c r="L24" s="328">
        <f t="shared" si="12"/>
        <v>1.5587496511303378</v>
      </c>
      <c r="M24" s="328">
        <f t="shared" si="8"/>
        <v>62.45457086944367</v>
      </c>
      <c r="N24" s="329">
        <f t="shared" si="11"/>
        <v>81.56572704437622</v>
      </c>
      <c r="O24" s="329">
        <f t="shared" si="1"/>
        <v>0.4159896223323604</v>
      </c>
      <c r="P24" s="327">
        <f t="shared" si="2"/>
        <v>7619.681818181818</v>
      </c>
      <c r="Q24" s="327">
        <f t="shared" si="9"/>
        <v>8822.78947368421</v>
      </c>
      <c r="R24" s="333">
        <v>1177914</v>
      </c>
      <c r="S24" s="173">
        <f t="shared" si="6"/>
        <v>22</v>
      </c>
      <c r="T24" s="173">
        <v>19</v>
      </c>
      <c r="U24" s="173"/>
      <c r="V24" s="173">
        <v>3</v>
      </c>
      <c r="W24" s="173"/>
      <c r="X24" s="173">
        <v>6</v>
      </c>
      <c r="Y24" s="173">
        <v>3</v>
      </c>
      <c r="Z24" s="173">
        <v>30</v>
      </c>
      <c r="AA24" s="352">
        <v>6</v>
      </c>
    </row>
    <row r="25" spans="1:27" ht="21.75" customHeight="1">
      <c r="A25" s="970"/>
      <c r="B25" s="343" t="s">
        <v>502</v>
      </c>
      <c r="C25" s="327">
        <v>21</v>
      </c>
      <c r="D25" s="327">
        <v>108970</v>
      </c>
      <c r="E25" s="327">
        <v>4830</v>
      </c>
      <c r="F25" s="327">
        <v>0</v>
      </c>
      <c r="G25" s="327">
        <v>6834</v>
      </c>
      <c r="H25" s="327">
        <v>2375</v>
      </c>
      <c r="I25" s="327">
        <v>65</v>
      </c>
      <c r="J25" s="327">
        <v>0</v>
      </c>
      <c r="K25" s="327">
        <v>243</v>
      </c>
      <c r="L25" s="328">
        <f t="shared" si="12"/>
        <v>1.4149068322981366</v>
      </c>
      <c r="M25" s="328">
        <f t="shared" si="8"/>
        <v>89.15851272015655</v>
      </c>
      <c r="N25" s="329">
        <f t="shared" si="11"/>
        <v>49.17184265010352</v>
      </c>
      <c r="O25" s="329">
        <f t="shared" si="1"/>
        <v>0.17828126671386876</v>
      </c>
      <c r="P25" s="327">
        <f t="shared" si="2"/>
        <v>5189.047619047619</v>
      </c>
      <c r="Q25" s="327">
        <f t="shared" si="9"/>
        <v>5735.263157894737</v>
      </c>
      <c r="R25" s="333">
        <v>1177914</v>
      </c>
      <c r="S25" s="173">
        <f t="shared" si="6"/>
        <v>21</v>
      </c>
      <c r="T25" s="173">
        <v>19</v>
      </c>
      <c r="U25" s="173"/>
      <c r="V25" s="173">
        <v>2</v>
      </c>
      <c r="W25" s="173"/>
      <c r="X25" s="173">
        <v>6</v>
      </c>
      <c r="Y25" s="173"/>
      <c r="Z25" s="173">
        <v>17</v>
      </c>
      <c r="AA25" s="352">
        <v>4</v>
      </c>
    </row>
    <row r="26" spans="1:27" ht="21.75" customHeight="1">
      <c r="A26" s="970"/>
      <c r="B26" s="343" t="s">
        <v>503</v>
      </c>
      <c r="C26" s="327">
        <v>45</v>
      </c>
      <c r="D26" s="327">
        <v>159956</v>
      </c>
      <c r="E26" s="327">
        <v>6875</v>
      </c>
      <c r="F26" s="327">
        <v>7</v>
      </c>
      <c r="G26" s="327">
        <v>10419</v>
      </c>
      <c r="H26" s="327">
        <v>5176</v>
      </c>
      <c r="I26" s="327">
        <v>92</v>
      </c>
      <c r="J26" s="327">
        <v>0</v>
      </c>
      <c r="K26" s="327">
        <v>281</v>
      </c>
      <c r="L26" s="328">
        <f t="shared" si="12"/>
        <v>1.513949433304272</v>
      </c>
      <c r="M26" s="328">
        <f t="shared" si="8"/>
        <v>63.4337899543379</v>
      </c>
      <c r="N26" s="329">
        <f t="shared" si="11"/>
        <v>75.21069456553327</v>
      </c>
      <c r="O26" s="329">
        <f t="shared" si="1"/>
        <v>0.38203128581543305</v>
      </c>
      <c r="P26" s="327">
        <f t="shared" si="2"/>
        <v>6152.153846153846</v>
      </c>
      <c r="Q26" s="327">
        <f t="shared" si="9"/>
        <v>7270.727272727273</v>
      </c>
      <c r="R26" s="333">
        <v>1177914</v>
      </c>
      <c r="S26" s="173">
        <f t="shared" si="6"/>
        <v>26</v>
      </c>
      <c r="T26" s="173">
        <v>22</v>
      </c>
      <c r="U26" s="173"/>
      <c r="V26" s="173">
        <v>4</v>
      </c>
      <c r="W26" s="173"/>
      <c r="X26" s="173">
        <v>12</v>
      </c>
      <c r="Y26" s="173">
        <v>3</v>
      </c>
      <c r="Z26" s="173">
        <v>34</v>
      </c>
      <c r="AA26" s="352">
        <v>10</v>
      </c>
    </row>
    <row r="27" spans="1:27" ht="21.75" customHeight="1">
      <c r="A27" s="970"/>
      <c r="B27" s="387" t="s">
        <v>504</v>
      </c>
      <c r="C27" s="327">
        <v>30</v>
      </c>
      <c r="D27" s="327">
        <v>200707</v>
      </c>
      <c r="E27" s="327">
        <v>9963</v>
      </c>
      <c r="F27" s="327">
        <v>4</v>
      </c>
      <c r="G27" s="327">
        <v>12430</v>
      </c>
      <c r="H27" s="327">
        <v>8151</v>
      </c>
      <c r="I27" s="327">
        <v>790</v>
      </c>
      <c r="J27" s="327">
        <v>0</v>
      </c>
      <c r="K27" s="327">
        <v>1592</v>
      </c>
      <c r="L27" s="328">
        <f t="shared" si="12"/>
        <v>1.247115481087589</v>
      </c>
      <c r="M27" s="328">
        <f t="shared" si="8"/>
        <v>113.51598173515981</v>
      </c>
      <c r="N27" s="329">
        <f t="shared" si="11"/>
        <v>81.77987358282331</v>
      </c>
      <c r="O27" s="329">
        <f t="shared" si="1"/>
        <v>0.25468752387695537</v>
      </c>
      <c r="P27" s="327">
        <f t="shared" si="2"/>
        <v>7168.107142857143</v>
      </c>
      <c r="Q27" s="327">
        <f t="shared" si="9"/>
        <v>8028.28</v>
      </c>
      <c r="R27" s="333">
        <v>1177914</v>
      </c>
      <c r="S27" s="173">
        <f t="shared" si="6"/>
        <v>28</v>
      </c>
      <c r="T27" s="173">
        <v>25</v>
      </c>
      <c r="U27" s="173"/>
      <c r="V27" s="173">
        <v>3</v>
      </c>
      <c r="W27" s="173"/>
      <c r="X27" s="173">
        <v>18</v>
      </c>
      <c r="Y27" s="173">
        <v>2</v>
      </c>
      <c r="Z27" s="173">
        <v>39</v>
      </c>
      <c r="AA27" s="352">
        <v>6</v>
      </c>
    </row>
    <row r="28" spans="1:27" ht="21.75" customHeight="1">
      <c r="A28" s="970"/>
      <c r="B28" s="387" t="s">
        <v>505</v>
      </c>
      <c r="C28" s="327">
        <v>27</v>
      </c>
      <c r="D28" s="327">
        <v>111328</v>
      </c>
      <c r="E28" s="327">
        <v>11084</v>
      </c>
      <c r="F28" s="327">
        <v>7</v>
      </c>
      <c r="G28" s="327">
        <v>12914</v>
      </c>
      <c r="H28" s="327">
        <v>9865</v>
      </c>
      <c r="I28" s="327">
        <v>2181</v>
      </c>
      <c r="J28" s="327">
        <v>39</v>
      </c>
      <c r="K28" s="327">
        <v>3746</v>
      </c>
      <c r="L28" s="328">
        <f t="shared" si="12"/>
        <v>1.1643675051843838</v>
      </c>
      <c r="M28" s="328">
        <f t="shared" si="8"/>
        <v>131.0400811770675</v>
      </c>
      <c r="N28" s="329">
        <f t="shared" si="11"/>
        <v>88.9459922459652</v>
      </c>
      <c r="O28" s="329">
        <f t="shared" si="1"/>
        <v>0.22921877148925981</v>
      </c>
      <c r="P28" s="327">
        <f t="shared" si="2"/>
        <v>9277.333333333334</v>
      </c>
      <c r="Q28" s="327">
        <f t="shared" si="9"/>
        <v>10120.727272727272</v>
      </c>
      <c r="R28" s="333">
        <v>1177914</v>
      </c>
      <c r="S28" s="173">
        <f t="shared" si="6"/>
        <v>12</v>
      </c>
      <c r="T28" s="173">
        <v>11</v>
      </c>
      <c r="U28" s="173"/>
      <c r="V28" s="173">
        <v>1</v>
      </c>
      <c r="W28" s="173"/>
      <c r="X28" s="173">
        <v>5</v>
      </c>
      <c r="Y28" s="173"/>
      <c r="Z28" s="173">
        <v>23</v>
      </c>
      <c r="AA28" s="352">
        <v>14</v>
      </c>
    </row>
    <row r="29" spans="1:27" ht="21.75" customHeight="1">
      <c r="A29" s="970"/>
      <c r="B29" s="387" t="s">
        <v>506</v>
      </c>
      <c r="C29" s="327">
        <v>143</v>
      </c>
      <c r="D29" s="327">
        <v>363076</v>
      </c>
      <c r="E29" s="327">
        <v>34645</v>
      </c>
      <c r="F29" s="327">
        <v>58</v>
      </c>
      <c r="G29" s="327">
        <v>41257</v>
      </c>
      <c r="H29" s="327">
        <v>17317</v>
      </c>
      <c r="I29" s="327">
        <v>827</v>
      </c>
      <c r="J29" s="327">
        <v>0</v>
      </c>
      <c r="K29" s="327">
        <v>1301</v>
      </c>
      <c r="L29" s="328">
        <f t="shared" si="12"/>
        <v>1.1888597527591274</v>
      </c>
      <c r="M29" s="328">
        <f t="shared" si="8"/>
        <v>79.04396972890123</v>
      </c>
      <c r="N29" s="329">
        <f t="shared" si="11"/>
        <v>49.90058496383598</v>
      </c>
      <c r="O29" s="329">
        <f t="shared" si="1"/>
        <v>1.2140105304801538</v>
      </c>
      <c r="P29" s="327">
        <f t="shared" si="2"/>
        <v>6723.62962962963</v>
      </c>
      <c r="Q29" s="327">
        <f t="shared" si="9"/>
        <v>8068.355555555556</v>
      </c>
      <c r="R29" s="333">
        <v>1177914</v>
      </c>
      <c r="S29" s="173">
        <f t="shared" si="6"/>
        <v>54</v>
      </c>
      <c r="T29" s="173">
        <v>45</v>
      </c>
      <c r="U29" s="173">
        <v>2</v>
      </c>
      <c r="V29" s="173">
        <v>7</v>
      </c>
      <c r="W29" s="173">
        <v>1</v>
      </c>
      <c r="X29" s="173">
        <v>31</v>
      </c>
      <c r="Y29" s="173">
        <v>2</v>
      </c>
      <c r="Z29" s="173">
        <v>65</v>
      </c>
      <c r="AA29" s="352">
        <v>27</v>
      </c>
    </row>
    <row r="30" spans="1:27" ht="21.75" customHeight="1">
      <c r="A30" s="970"/>
      <c r="B30" s="387" t="s">
        <v>507</v>
      </c>
      <c r="C30" s="327">
        <v>44</v>
      </c>
      <c r="D30" s="327">
        <v>209471</v>
      </c>
      <c r="E30" s="327">
        <v>5478</v>
      </c>
      <c r="F30" s="327">
        <v>12</v>
      </c>
      <c r="G30" s="327">
        <v>9965</v>
      </c>
      <c r="H30" s="327">
        <v>6797</v>
      </c>
      <c r="I30" s="327">
        <v>196</v>
      </c>
      <c r="J30" s="327">
        <v>0</v>
      </c>
      <c r="K30" s="327">
        <v>497</v>
      </c>
      <c r="L30" s="328">
        <f t="shared" si="12"/>
        <v>1.8151183970856102</v>
      </c>
      <c r="M30" s="328">
        <f t="shared" si="8"/>
        <v>62.04856787048568</v>
      </c>
      <c r="N30" s="329">
        <f t="shared" si="11"/>
        <v>123.80692167577413</v>
      </c>
      <c r="O30" s="329">
        <f t="shared" si="1"/>
        <v>0.3735417016862012</v>
      </c>
      <c r="P30" s="327">
        <f t="shared" si="2"/>
        <v>6757.129032258064</v>
      </c>
      <c r="Q30" s="327">
        <f t="shared" si="9"/>
        <v>8056.576923076923</v>
      </c>
      <c r="R30" s="333">
        <v>1177914</v>
      </c>
      <c r="S30" s="173">
        <f t="shared" si="6"/>
        <v>31</v>
      </c>
      <c r="T30" s="173">
        <v>26</v>
      </c>
      <c r="U30" s="173">
        <v>1</v>
      </c>
      <c r="V30" s="173">
        <v>4</v>
      </c>
      <c r="W30" s="173"/>
      <c r="X30" s="173">
        <v>23</v>
      </c>
      <c r="Y30" s="173">
        <v>4</v>
      </c>
      <c r="Z30" s="173">
        <v>37</v>
      </c>
      <c r="AA30" s="352">
        <v>25</v>
      </c>
    </row>
    <row r="31" spans="1:27" ht="21.75" customHeight="1">
      <c r="A31" s="970"/>
      <c r="B31" s="387" t="s">
        <v>508</v>
      </c>
      <c r="C31" s="343">
        <v>19</v>
      </c>
      <c r="D31" s="327">
        <v>52601</v>
      </c>
      <c r="E31" s="327">
        <v>3007</v>
      </c>
      <c r="F31" s="327">
        <v>0</v>
      </c>
      <c r="G31" s="327">
        <v>4022</v>
      </c>
      <c r="H31" s="327">
        <v>2705</v>
      </c>
      <c r="I31" s="327">
        <v>26</v>
      </c>
      <c r="J31" s="327">
        <v>29</v>
      </c>
      <c r="K31" s="327">
        <v>94</v>
      </c>
      <c r="L31" s="328">
        <f t="shared" si="12"/>
        <v>1.337545726637845</v>
      </c>
      <c r="M31" s="328">
        <f t="shared" si="8"/>
        <v>57.995674116798845</v>
      </c>
      <c r="N31" s="329">
        <f t="shared" si="11"/>
        <v>89.95676754240107</v>
      </c>
      <c r="O31" s="329">
        <f t="shared" si="1"/>
        <v>0.16130209845540505</v>
      </c>
      <c r="P31" s="327">
        <f t="shared" si="2"/>
        <v>4781.909090909091</v>
      </c>
      <c r="Q31" s="327">
        <f t="shared" si="9"/>
        <v>5844.555555555556</v>
      </c>
      <c r="R31" s="333">
        <v>1177914</v>
      </c>
      <c r="S31" s="173">
        <f t="shared" si="6"/>
        <v>11</v>
      </c>
      <c r="T31" s="173">
        <v>9</v>
      </c>
      <c r="U31" s="173"/>
      <c r="V31" s="173">
        <v>2</v>
      </c>
      <c r="W31" s="173"/>
      <c r="X31" s="173">
        <v>8</v>
      </c>
      <c r="Y31" s="173">
        <v>2</v>
      </c>
      <c r="Z31" s="173">
        <v>8</v>
      </c>
      <c r="AA31" s="352">
        <v>4</v>
      </c>
    </row>
    <row r="32" spans="1:27" ht="21.75" customHeight="1">
      <c r="A32" s="970"/>
      <c r="B32" s="387" t="s">
        <v>509</v>
      </c>
      <c r="C32" s="343">
        <v>26</v>
      </c>
      <c r="D32" s="327">
        <v>39106</v>
      </c>
      <c r="E32" s="327">
        <v>5288</v>
      </c>
      <c r="F32" s="327">
        <v>20</v>
      </c>
      <c r="G32" s="327">
        <v>8492</v>
      </c>
      <c r="H32" s="327">
        <v>4251</v>
      </c>
      <c r="I32" s="327">
        <v>0</v>
      </c>
      <c r="J32" s="327">
        <v>0</v>
      </c>
      <c r="K32" s="327">
        <v>0</v>
      </c>
      <c r="L32" s="328">
        <f t="shared" si="12"/>
        <v>1.5998492840994725</v>
      </c>
      <c r="M32" s="328">
        <f t="shared" si="8"/>
        <v>89.48366701791359</v>
      </c>
      <c r="N32" s="329">
        <f t="shared" si="11"/>
        <v>80.08666164280332</v>
      </c>
      <c r="O32" s="329">
        <f t="shared" si="1"/>
        <v>0.22072918736002797</v>
      </c>
      <c r="P32" s="327">
        <f t="shared" si="2"/>
        <v>3555.090909090909</v>
      </c>
      <c r="Q32" s="327">
        <f t="shared" si="9"/>
        <v>4888.25</v>
      </c>
      <c r="R32" s="333">
        <v>1177914</v>
      </c>
      <c r="S32" s="173">
        <f t="shared" si="6"/>
        <v>11</v>
      </c>
      <c r="T32" s="173">
        <v>8</v>
      </c>
      <c r="U32" s="173"/>
      <c r="V32" s="173">
        <v>3</v>
      </c>
      <c r="W32" s="173"/>
      <c r="X32" s="173">
        <v>11</v>
      </c>
      <c r="Y32" s="173">
        <v>1</v>
      </c>
      <c r="Z32" s="173">
        <v>39</v>
      </c>
      <c r="AA32" s="352"/>
    </row>
    <row r="33" spans="1:27" ht="21.75" customHeight="1">
      <c r="A33" s="970"/>
      <c r="B33" s="387" t="s">
        <v>510</v>
      </c>
      <c r="C33" s="343">
        <v>78</v>
      </c>
      <c r="D33" s="327">
        <v>408873</v>
      </c>
      <c r="E33" s="327">
        <v>19404</v>
      </c>
      <c r="F33" s="327">
        <v>11</v>
      </c>
      <c r="G33" s="327">
        <v>29066</v>
      </c>
      <c r="H33" s="327">
        <v>17968</v>
      </c>
      <c r="I33" s="327">
        <v>703</v>
      </c>
      <c r="J33" s="327">
        <v>0</v>
      </c>
      <c r="K33" s="327">
        <v>1565</v>
      </c>
      <c r="L33" s="328">
        <f t="shared" si="12"/>
        <v>1.4970898789595672</v>
      </c>
      <c r="M33" s="328">
        <f t="shared" si="8"/>
        <v>102.09343168247278</v>
      </c>
      <c r="N33" s="329">
        <f t="shared" si="11"/>
        <v>92.54699974246716</v>
      </c>
      <c r="O33" s="329">
        <f t="shared" si="1"/>
        <v>0.6621875620800839</v>
      </c>
      <c r="P33" s="327">
        <f t="shared" si="2"/>
        <v>9735.07142857143</v>
      </c>
      <c r="Q33" s="327">
        <f t="shared" si="9"/>
        <v>11050.621621621622</v>
      </c>
      <c r="R33" s="333">
        <v>1177914</v>
      </c>
      <c r="S33" s="173">
        <f t="shared" si="6"/>
        <v>42</v>
      </c>
      <c r="T33" s="173">
        <v>37</v>
      </c>
      <c r="U33" s="173">
        <v>1</v>
      </c>
      <c r="V33" s="173">
        <v>4</v>
      </c>
      <c r="W33" s="173">
        <v>1</v>
      </c>
      <c r="X33" s="173">
        <v>37</v>
      </c>
      <c r="Y33" s="173">
        <v>4</v>
      </c>
      <c r="Z33" s="173">
        <v>61</v>
      </c>
      <c r="AA33" s="352">
        <v>22</v>
      </c>
    </row>
    <row r="34" spans="1:27" ht="21.75" customHeight="1">
      <c r="A34" s="970"/>
      <c r="B34" s="387" t="s">
        <v>597</v>
      </c>
      <c r="C34" s="343">
        <v>14</v>
      </c>
      <c r="D34" s="327">
        <v>37334</v>
      </c>
      <c r="E34" s="327">
        <v>1312</v>
      </c>
      <c r="F34" s="327">
        <v>0</v>
      </c>
      <c r="G34" s="327">
        <v>2167</v>
      </c>
      <c r="H34" s="327">
        <v>1040</v>
      </c>
      <c r="I34" s="327">
        <v>19</v>
      </c>
      <c r="J34" s="327">
        <v>0</v>
      </c>
      <c r="K34" s="327">
        <v>39</v>
      </c>
      <c r="L34" s="328">
        <f t="shared" si="12"/>
        <v>1.6516768292682926</v>
      </c>
      <c r="M34" s="328">
        <f t="shared" si="8"/>
        <v>42.40704500978474</v>
      </c>
      <c r="N34" s="329">
        <f t="shared" si="11"/>
        <v>79.26829268292683</v>
      </c>
      <c r="O34" s="329"/>
      <c r="P34" s="327"/>
      <c r="Q34" s="327"/>
      <c r="R34" s="333">
        <v>1177914</v>
      </c>
      <c r="S34" s="173"/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352">
        <v>0</v>
      </c>
    </row>
    <row r="35" spans="1:27" ht="21.75" customHeight="1">
      <c r="A35" s="970"/>
      <c r="B35" s="387" t="s">
        <v>511</v>
      </c>
      <c r="C35" s="327">
        <v>89</v>
      </c>
      <c r="D35" s="327">
        <v>56398</v>
      </c>
      <c r="E35" s="327">
        <v>2501</v>
      </c>
      <c r="F35" s="327">
        <v>18</v>
      </c>
      <c r="G35" s="327">
        <v>5537</v>
      </c>
      <c r="H35" s="327">
        <v>1860</v>
      </c>
      <c r="I35" s="327">
        <v>9</v>
      </c>
      <c r="J35" s="327">
        <v>0</v>
      </c>
      <c r="K35" s="327">
        <v>44</v>
      </c>
      <c r="L35" s="328">
        <f t="shared" si="12"/>
        <v>2.1980944819372765</v>
      </c>
      <c r="M35" s="328">
        <f t="shared" si="8"/>
        <v>17.044789903032168</v>
      </c>
      <c r="N35" s="329">
        <f t="shared" si="11"/>
        <v>73.83882493052799</v>
      </c>
      <c r="O35" s="329">
        <f>(C35*10000)/R35</f>
        <v>0.7555729875016343</v>
      </c>
      <c r="P35" s="327">
        <f>D35/S35</f>
        <v>1409.95</v>
      </c>
      <c r="Q35" s="327">
        <f>D35/T35</f>
        <v>1709.030303030303</v>
      </c>
      <c r="R35" s="333">
        <v>1177914</v>
      </c>
      <c r="S35" s="173">
        <f t="shared" si="6"/>
        <v>40</v>
      </c>
      <c r="T35" s="173">
        <v>33</v>
      </c>
      <c r="U35" s="173">
        <v>1</v>
      </c>
      <c r="V35" s="173">
        <v>6</v>
      </c>
      <c r="W35" s="173">
        <v>1</v>
      </c>
      <c r="X35" s="173">
        <v>36</v>
      </c>
      <c r="Y35" s="173">
        <v>11</v>
      </c>
      <c r="Z35" s="173">
        <v>69</v>
      </c>
      <c r="AA35" s="352">
        <v>10</v>
      </c>
    </row>
    <row r="36" spans="1:27" s="344" customFormat="1" ht="21.75" customHeight="1">
      <c r="A36" s="873" t="s">
        <v>24</v>
      </c>
      <c r="B36" s="874"/>
      <c r="C36" s="334">
        <f aca="true" t="shared" si="13" ref="C36:K36">SUM(C21:C35)</f>
        <v>1936</v>
      </c>
      <c r="D36" s="334">
        <f t="shared" si="13"/>
        <v>2680219</v>
      </c>
      <c r="E36" s="334">
        <f t="shared" si="13"/>
        <v>186903</v>
      </c>
      <c r="F36" s="334">
        <f t="shared" si="13"/>
        <v>2334</v>
      </c>
      <c r="G36" s="334">
        <f t="shared" si="13"/>
        <v>540704</v>
      </c>
      <c r="H36" s="334">
        <f t="shared" si="13"/>
        <v>119442</v>
      </c>
      <c r="I36" s="334">
        <f t="shared" si="13"/>
        <v>6263</v>
      </c>
      <c r="J36" s="334">
        <f t="shared" si="13"/>
        <v>70</v>
      </c>
      <c r="K36" s="334">
        <f t="shared" si="13"/>
        <v>11401</v>
      </c>
      <c r="L36" s="335">
        <f t="shared" si="12"/>
        <v>2.8572847804604806</v>
      </c>
      <c r="M36" s="335">
        <f t="shared" si="8"/>
        <v>76.51760443790332</v>
      </c>
      <c r="N36" s="336">
        <f t="shared" si="11"/>
        <v>63.117677832559174</v>
      </c>
      <c r="O36" s="336">
        <f>(C36*10000)/R36</f>
        <v>16.435834874192853</v>
      </c>
      <c r="P36" s="334">
        <f>D36/S36</f>
        <v>2452.167429094236</v>
      </c>
      <c r="Q36" s="334">
        <f>D36/T36</f>
        <v>4693.903677758319</v>
      </c>
      <c r="R36" s="333">
        <v>1177914</v>
      </c>
      <c r="S36" s="386">
        <f t="shared" si="6"/>
        <v>1093</v>
      </c>
      <c r="T36" s="386">
        <f aca="true" t="shared" si="14" ref="T36:AA36">SUM(T21:T35)</f>
        <v>571</v>
      </c>
      <c r="U36" s="386">
        <f t="shared" si="14"/>
        <v>7</v>
      </c>
      <c r="V36" s="386">
        <f t="shared" si="14"/>
        <v>515</v>
      </c>
      <c r="W36" s="386">
        <f t="shared" si="14"/>
        <v>14</v>
      </c>
      <c r="X36" s="386">
        <f t="shared" si="14"/>
        <v>963</v>
      </c>
      <c r="Y36" s="386">
        <f t="shared" si="14"/>
        <v>196</v>
      </c>
      <c r="Z36" s="386">
        <f t="shared" si="14"/>
        <v>549</v>
      </c>
      <c r="AA36" s="388">
        <f t="shared" si="14"/>
        <v>158</v>
      </c>
    </row>
    <row r="37" spans="1:27" s="344" customFormat="1" ht="30" customHeight="1" thickBot="1">
      <c r="A37" s="971" t="s">
        <v>512</v>
      </c>
      <c r="B37" s="972"/>
      <c r="C37" s="345">
        <f aca="true" t="shared" si="15" ref="C37:K37">C20+C36</f>
        <v>3609</v>
      </c>
      <c r="D37" s="345">
        <f t="shared" si="15"/>
        <v>5912111</v>
      </c>
      <c r="E37" s="345">
        <f t="shared" si="15"/>
        <v>273290</v>
      </c>
      <c r="F37" s="345">
        <f t="shared" si="15"/>
        <v>3201</v>
      </c>
      <c r="G37" s="345">
        <f t="shared" si="15"/>
        <v>895272</v>
      </c>
      <c r="H37" s="345">
        <f t="shared" si="15"/>
        <v>175412</v>
      </c>
      <c r="I37" s="345">
        <f t="shared" si="15"/>
        <v>10471</v>
      </c>
      <c r="J37" s="345">
        <f t="shared" si="15"/>
        <v>132</v>
      </c>
      <c r="K37" s="345">
        <f t="shared" si="15"/>
        <v>13800</v>
      </c>
      <c r="L37" s="346">
        <f t="shared" si="12"/>
        <v>3.2379788130535894</v>
      </c>
      <c r="M37" s="346">
        <f t="shared" si="8"/>
        <v>67.96342477140482</v>
      </c>
      <c r="N37" s="347">
        <f t="shared" si="11"/>
        <v>63.44220969217805</v>
      </c>
      <c r="O37" s="347">
        <f>(C37*10000)/R37</f>
        <v>30.63890912239773</v>
      </c>
      <c r="P37" s="345">
        <f>D37/S37</f>
        <v>3744.21215959468</v>
      </c>
      <c r="Q37" s="345">
        <f>D37/T37</f>
        <v>6433.200217627857</v>
      </c>
      <c r="R37" s="389">
        <v>1177914</v>
      </c>
      <c r="S37" s="390">
        <f t="shared" si="6"/>
        <v>1579</v>
      </c>
      <c r="T37" s="390">
        <f aca="true" t="shared" si="16" ref="T37:AA37">T20+T36</f>
        <v>919</v>
      </c>
      <c r="U37" s="390">
        <f t="shared" si="16"/>
        <v>30</v>
      </c>
      <c r="V37" s="390">
        <f t="shared" si="16"/>
        <v>630</v>
      </c>
      <c r="W37" s="390">
        <f t="shared" si="16"/>
        <v>25</v>
      </c>
      <c r="X37" s="390">
        <f t="shared" si="16"/>
        <v>1733</v>
      </c>
      <c r="Y37" s="390">
        <f t="shared" si="16"/>
        <v>349</v>
      </c>
      <c r="Z37" s="390">
        <f t="shared" si="16"/>
        <v>594</v>
      </c>
      <c r="AA37" s="391">
        <f t="shared" si="16"/>
        <v>398</v>
      </c>
    </row>
    <row r="38" spans="1:27" ht="14.25" customHeight="1" thickTop="1">
      <c r="A38" s="973"/>
      <c r="B38" s="973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3"/>
      <c r="R38" s="973"/>
      <c r="S38" s="973"/>
      <c r="T38" s="973"/>
      <c r="U38" s="973"/>
      <c r="V38" s="973"/>
      <c r="W38" s="973"/>
      <c r="X38" s="973"/>
      <c r="Y38" s="973"/>
      <c r="Z38" s="973"/>
      <c r="AA38" s="973"/>
    </row>
    <row r="39" spans="1:10" ht="14.25" customHeight="1">
      <c r="A39" s="863" t="s">
        <v>585</v>
      </c>
      <c r="B39" s="863"/>
      <c r="C39" s="863"/>
      <c r="D39" s="863"/>
      <c r="I39" s="297"/>
      <c r="J39" s="297"/>
    </row>
    <row r="40" spans="1:10" ht="14.25" customHeight="1">
      <c r="A40" s="776" t="s">
        <v>361</v>
      </c>
      <c r="B40" s="776"/>
      <c r="C40" s="776"/>
      <c r="D40" s="776"/>
      <c r="E40" s="776"/>
      <c r="F40" s="776"/>
      <c r="G40" s="776"/>
      <c r="H40" s="776"/>
      <c r="I40" s="15"/>
      <c r="J40" s="15"/>
    </row>
    <row r="41" spans="1:10" ht="14.25" customHeight="1">
      <c r="A41" s="863" t="s">
        <v>586</v>
      </c>
      <c r="B41" s="863"/>
      <c r="C41" s="863"/>
      <c r="D41" s="863"/>
      <c r="I41" s="297"/>
      <c r="J41" s="297"/>
    </row>
    <row r="42" spans="1:8" ht="12.75">
      <c r="A42" s="855"/>
      <c r="B42" s="855"/>
      <c r="C42"/>
      <c r="D42"/>
      <c r="E42"/>
      <c r="F42"/>
      <c r="G42"/>
      <c r="H42"/>
    </row>
    <row r="43" ht="12.75">
      <c r="AI43" s="223"/>
    </row>
    <row r="44" spans="5:35" ht="14.25" customHeight="1">
      <c r="E44" s="177"/>
      <c r="F44" s="177"/>
      <c r="AI44" s="223"/>
    </row>
    <row r="45" spans="7:35" ht="12.75">
      <c r="G45" s="764" t="s">
        <v>259</v>
      </c>
      <c r="H45" s="764"/>
      <c r="I45" s="764"/>
      <c r="AI45" s="223"/>
    </row>
    <row r="46" spans="1:9" s="287" customFormat="1" ht="12.75">
      <c r="A46" s="351"/>
      <c r="G46"/>
      <c r="H46"/>
      <c r="I46"/>
    </row>
  </sheetData>
  <sheetProtection/>
  <mergeCells count="42">
    <mergeCell ref="G45:I45"/>
    <mergeCell ref="A37:B37"/>
    <mergeCell ref="A39:D39"/>
    <mergeCell ref="A40:H40"/>
    <mergeCell ref="A41:D41"/>
    <mergeCell ref="A42:B42"/>
    <mergeCell ref="A38:AA38"/>
    <mergeCell ref="A7:A19"/>
    <mergeCell ref="A20:B20"/>
    <mergeCell ref="A21:B21"/>
    <mergeCell ref="A22:B22"/>
    <mergeCell ref="A23:A35"/>
    <mergeCell ref="A36:B36"/>
    <mergeCell ref="W4:W6"/>
    <mergeCell ref="X4:X6"/>
    <mergeCell ref="Y4:Y6"/>
    <mergeCell ref="Z4:Z6"/>
    <mergeCell ref="AA4:AA6"/>
    <mergeCell ref="I5:I6"/>
    <mergeCell ref="J5:J6"/>
    <mergeCell ref="K5:K6"/>
    <mergeCell ref="Q4:Q6"/>
    <mergeCell ref="R4:R6"/>
    <mergeCell ref="T4:T6"/>
    <mergeCell ref="U4:U6"/>
    <mergeCell ref="V4:V6"/>
    <mergeCell ref="I4:K4"/>
    <mergeCell ref="L4:L6"/>
    <mergeCell ref="M4:M6"/>
    <mergeCell ref="N4:N6"/>
    <mergeCell ref="O4:O6"/>
    <mergeCell ref="P4:P6"/>
    <mergeCell ref="A2:AA2"/>
    <mergeCell ref="A3:AA3"/>
    <mergeCell ref="A4:B6"/>
    <mergeCell ref="C4:C6"/>
    <mergeCell ref="D4:D6"/>
    <mergeCell ref="E4:E6"/>
    <mergeCell ref="F4:F6"/>
    <mergeCell ref="G4:G6"/>
    <mergeCell ref="H4:H6"/>
    <mergeCell ref="S4:S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7" width="16.125" style="296" customWidth="1"/>
    <col min="8" max="8" width="21.875" style="296" customWidth="1"/>
    <col min="9" max="9" width="16.125" style="296" customWidth="1"/>
    <col min="10" max="12" width="11.00390625" style="296" customWidth="1"/>
    <col min="13" max="27" width="13.75390625" style="287" customWidth="1"/>
    <col min="28" max="28" width="14.75390625" style="287" customWidth="1"/>
    <col min="29" max="16384" width="9.125" style="97" customWidth="1"/>
  </cols>
  <sheetData>
    <row r="1" spans="1:37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5" t="s">
        <v>261</v>
      </c>
      <c r="AI1" s="98"/>
      <c r="AJ1" s="98"/>
      <c r="AK1" s="98"/>
    </row>
    <row r="2" spans="1:37" ht="22.5" customHeight="1" thickTop="1">
      <c r="A2" s="938" t="s">
        <v>591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40"/>
      <c r="AC2" s="292"/>
      <c r="AD2" s="292"/>
      <c r="AE2" s="292"/>
      <c r="AF2" s="292"/>
      <c r="AG2" s="292"/>
      <c r="AH2" s="292"/>
      <c r="AI2" s="292"/>
      <c r="AJ2" s="292"/>
      <c r="AK2" s="98"/>
    </row>
    <row r="3" spans="1:28" ht="34.5" customHeight="1">
      <c r="A3" s="941" t="s">
        <v>583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3"/>
    </row>
    <row r="4" spans="1:28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56" t="s">
        <v>653</v>
      </c>
      <c r="P4" s="956" t="s">
        <v>466</v>
      </c>
      <c r="Q4" s="956" t="s">
        <v>467</v>
      </c>
      <c r="R4" s="956" t="s">
        <v>468</v>
      </c>
      <c r="S4" s="956" t="s">
        <v>598</v>
      </c>
      <c r="T4" s="956" t="s">
        <v>470</v>
      </c>
      <c r="U4" s="956" t="s">
        <v>471</v>
      </c>
      <c r="V4" s="956" t="s">
        <v>472</v>
      </c>
      <c r="W4" s="956" t="s">
        <v>473</v>
      </c>
      <c r="X4" s="956" t="s">
        <v>474</v>
      </c>
      <c r="Y4" s="956" t="s">
        <v>475</v>
      </c>
      <c r="Z4" s="956" t="s">
        <v>476</v>
      </c>
      <c r="AA4" s="956" t="s">
        <v>477</v>
      </c>
      <c r="AB4" s="962" t="s">
        <v>478</v>
      </c>
    </row>
    <row r="5" spans="1:40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63"/>
      <c r="AG5" s="857"/>
      <c r="AH5" s="857"/>
      <c r="AI5" s="857"/>
      <c r="AJ5" s="857"/>
      <c r="AK5" s="857"/>
      <c r="AL5" s="857"/>
      <c r="AM5" s="857"/>
      <c r="AN5" s="857"/>
    </row>
    <row r="6" spans="1:28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58"/>
      <c r="AB6" s="964"/>
    </row>
    <row r="7" spans="1:28" ht="30" customHeight="1">
      <c r="A7" s="974" t="s">
        <v>482</v>
      </c>
      <c r="B7" s="79" t="s">
        <v>483</v>
      </c>
      <c r="C7" s="327">
        <v>1108</v>
      </c>
      <c r="D7" s="327">
        <v>1969061</v>
      </c>
      <c r="E7" s="327">
        <v>8625</v>
      </c>
      <c r="F7" s="327">
        <v>55697</v>
      </c>
      <c r="G7" s="173">
        <v>834</v>
      </c>
      <c r="H7" s="173">
        <v>256938</v>
      </c>
      <c r="I7" s="173">
        <v>63005</v>
      </c>
      <c r="J7" s="173"/>
      <c r="K7" s="173"/>
      <c r="L7" s="173"/>
      <c r="M7" s="328">
        <f>H7/(F7+G7)</f>
        <v>4.54508145973006</v>
      </c>
      <c r="N7" s="328">
        <f>(H7*100)/(C7*365)</f>
        <v>63.532466247960045</v>
      </c>
      <c r="O7" s="329">
        <f>(I7*100/(F7+G7))</f>
        <v>111.45212361359255</v>
      </c>
      <c r="P7" s="329">
        <f>(C7*10000)/S7</f>
        <v>9.215010820152596</v>
      </c>
      <c r="Q7" s="327">
        <f>D7/T7</f>
        <v>4934.9899749373435</v>
      </c>
      <c r="R7" s="327">
        <f>D7/U7</f>
        <v>6957.812720848056</v>
      </c>
      <c r="S7" s="330">
        <v>1202386</v>
      </c>
      <c r="T7" s="331">
        <f>U7+V7+W7</f>
        <v>399</v>
      </c>
      <c r="U7" s="331">
        <v>283</v>
      </c>
      <c r="V7" s="331">
        <v>3</v>
      </c>
      <c r="W7" s="331">
        <v>113</v>
      </c>
      <c r="X7" s="331">
        <v>8</v>
      </c>
      <c r="Y7" s="331">
        <v>571</v>
      </c>
      <c r="Z7" s="331">
        <v>67</v>
      </c>
      <c r="AA7" s="331">
        <v>35</v>
      </c>
      <c r="AB7" s="332">
        <v>44</v>
      </c>
    </row>
    <row r="8" spans="1:28" ht="30.75" customHeight="1">
      <c r="A8" s="975"/>
      <c r="B8" s="79" t="s">
        <v>484</v>
      </c>
      <c r="C8" s="327">
        <v>200</v>
      </c>
      <c r="D8" s="327">
        <v>179259</v>
      </c>
      <c r="E8" s="327">
        <v>3470</v>
      </c>
      <c r="F8" s="327">
        <v>19923</v>
      </c>
      <c r="G8" s="327">
        <v>83</v>
      </c>
      <c r="H8" s="327">
        <v>49098</v>
      </c>
      <c r="I8" s="327">
        <v>3656</v>
      </c>
      <c r="J8" s="327">
        <v>3630</v>
      </c>
      <c r="K8" s="327">
        <v>10</v>
      </c>
      <c r="L8" s="327">
        <v>2487</v>
      </c>
      <c r="M8" s="328">
        <f aca="true" t="shared" si="0" ref="M8:M20">H8/(F8+G8)</f>
        <v>2.4541637508747374</v>
      </c>
      <c r="N8" s="328">
        <f aca="true" t="shared" si="1" ref="N8:N36">(H8*100)/(C8*365)</f>
        <v>67.25753424657535</v>
      </c>
      <c r="O8" s="329">
        <f aca="true" t="shared" si="2" ref="O8:O18">(I8*100/(F8+G8))</f>
        <v>18.274517644706588</v>
      </c>
      <c r="P8" s="329">
        <f aca="true" t="shared" si="3" ref="P8:P36">(C8*10000)/S8</f>
        <v>1.6633593538181581</v>
      </c>
      <c r="Q8" s="327">
        <f aca="true" t="shared" si="4" ref="Q8:Q36">D8/T8</f>
        <v>3658.3469387755104</v>
      </c>
      <c r="R8" s="327">
        <f aca="true" t="shared" si="5" ref="R8:R36">D8/U8</f>
        <v>4717.3421052631575</v>
      </c>
      <c r="S8" s="330">
        <v>1202386</v>
      </c>
      <c r="T8" s="331">
        <f aca="true" t="shared" si="6" ref="T8:T36">U8+V8+W8</f>
        <v>49</v>
      </c>
      <c r="U8" s="331">
        <v>38</v>
      </c>
      <c r="V8" s="331"/>
      <c r="W8" s="331">
        <v>11</v>
      </c>
      <c r="X8" s="331">
        <v>3</v>
      </c>
      <c r="Y8" s="331">
        <v>87</v>
      </c>
      <c r="Z8" s="331">
        <v>14</v>
      </c>
      <c r="AA8" s="331">
        <v>1</v>
      </c>
      <c r="AB8" s="332">
        <v>140</v>
      </c>
    </row>
    <row r="9" spans="1:28" ht="30" customHeight="1">
      <c r="A9" s="975"/>
      <c r="B9" s="79" t="s">
        <v>485</v>
      </c>
      <c r="C9" s="327">
        <v>125</v>
      </c>
      <c r="D9" s="327">
        <v>87810</v>
      </c>
      <c r="E9" s="327" t="s">
        <v>486</v>
      </c>
      <c r="F9" s="327">
        <v>6686</v>
      </c>
      <c r="G9" s="327">
        <v>61</v>
      </c>
      <c r="H9" s="327">
        <v>43494</v>
      </c>
      <c r="I9" s="327"/>
      <c r="J9" s="327"/>
      <c r="K9" s="327"/>
      <c r="L9" s="327"/>
      <c r="M9" s="328">
        <f t="shared" si="0"/>
        <v>6.44642063139173</v>
      </c>
      <c r="N9" s="328">
        <f t="shared" si="1"/>
        <v>95.32931506849314</v>
      </c>
      <c r="O9" s="329">
        <f t="shared" si="2"/>
        <v>0</v>
      </c>
      <c r="P9" s="329">
        <f t="shared" si="3"/>
        <v>1.039599596136349</v>
      </c>
      <c r="Q9" s="327">
        <f t="shared" si="4"/>
        <v>3658.75</v>
      </c>
      <c r="R9" s="327">
        <f t="shared" si="5"/>
        <v>5488.125</v>
      </c>
      <c r="S9" s="330">
        <v>1202386</v>
      </c>
      <c r="T9" s="331">
        <f t="shared" si="6"/>
        <v>24</v>
      </c>
      <c r="U9" s="331">
        <v>16</v>
      </c>
      <c r="V9" s="331"/>
      <c r="W9" s="331">
        <v>8</v>
      </c>
      <c r="X9" s="331">
        <v>2</v>
      </c>
      <c r="Y9" s="331">
        <v>61</v>
      </c>
      <c r="Z9" s="331">
        <v>8</v>
      </c>
      <c r="AA9" s="331"/>
      <c r="AB9" s="332">
        <v>5</v>
      </c>
    </row>
    <row r="10" spans="1:28" ht="21.75" customHeight="1">
      <c r="A10" s="975"/>
      <c r="B10" s="79" t="s">
        <v>487</v>
      </c>
      <c r="C10" s="327">
        <v>30</v>
      </c>
      <c r="D10" s="327">
        <v>160960</v>
      </c>
      <c r="E10" s="327">
        <v>539</v>
      </c>
      <c r="F10" s="327">
        <v>1434</v>
      </c>
      <c r="G10" s="327">
        <v>7</v>
      </c>
      <c r="H10" s="327">
        <v>4137</v>
      </c>
      <c r="I10" s="327">
        <v>890</v>
      </c>
      <c r="J10" s="327">
        <v>64</v>
      </c>
      <c r="K10" s="327"/>
      <c r="L10" s="327">
        <v>28</v>
      </c>
      <c r="M10" s="328">
        <f t="shared" si="0"/>
        <v>2.8709229701596115</v>
      </c>
      <c r="N10" s="328">
        <f t="shared" si="1"/>
        <v>37.78082191780822</v>
      </c>
      <c r="O10" s="329">
        <f t="shared" si="2"/>
        <v>61.76266481609993</v>
      </c>
      <c r="P10" s="329">
        <f t="shared" si="3"/>
        <v>9.395258526197113</v>
      </c>
      <c r="Q10" s="327">
        <f t="shared" si="4"/>
        <v>10060</v>
      </c>
      <c r="R10" s="327">
        <f t="shared" si="5"/>
        <v>26826.666666666668</v>
      </c>
      <c r="S10" s="330">
        <v>31931</v>
      </c>
      <c r="T10" s="331">
        <f t="shared" si="6"/>
        <v>16</v>
      </c>
      <c r="U10" s="331">
        <v>6</v>
      </c>
      <c r="V10" s="331">
        <v>1</v>
      </c>
      <c r="W10" s="331">
        <v>9</v>
      </c>
      <c r="X10" s="331"/>
      <c r="Y10" s="331">
        <v>17</v>
      </c>
      <c r="Z10" s="331">
        <v>13</v>
      </c>
      <c r="AA10" s="331">
        <v>1</v>
      </c>
      <c r="AB10" s="332">
        <v>17</v>
      </c>
    </row>
    <row r="11" spans="1:28" ht="21.75" customHeight="1">
      <c r="A11" s="975"/>
      <c r="B11" s="79" t="s">
        <v>488</v>
      </c>
      <c r="C11" s="327">
        <v>95</v>
      </c>
      <c r="D11" s="327">
        <v>243268</v>
      </c>
      <c r="E11" s="327">
        <v>2701</v>
      </c>
      <c r="F11" s="327">
        <v>6806</v>
      </c>
      <c r="G11" s="327">
        <v>2</v>
      </c>
      <c r="H11" s="327">
        <v>18908</v>
      </c>
      <c r="I11" s="327">
        <v>7107</v>
      </c>
      <c r="J11" s="327">
        <v>342</v>
      </c>
      <c r="K11" s="327"/>
      <c r="L11" s="327">
        <v>178</v>
      </c>
      <c r="M11" s="328">
        <f t="shared" si="0"/>
        <v>2.7773207990599293</v>
      </c>
      <c r="N11" s="328">
        <f t="shared" si="1"/>
        <v>54.52919971160779</v>
      </c>
      <c r="O11" s="329">
        <f t="shared" si="2"/>
        <v>104.39189189189189</v>
      </c>
      <c r="P11" s="329">
        <f t="shared" si="3"/>
        <v>14.561172251003955</v>
      </c>
      <c r="Q11" s="327">
        <f t="shared" si="4"/>
        <v>6757.444444444444</v>
      </c>
      <c r="R11" s="327">
        <f t="shared" si="5"/>
        <v>12803.578947368422</v>
      </c>
      <c r="S11" s="330">
        <v>65242</v>
      </c>
      <c r="T11" s="331">
        <f t="shared" si="6"/>
        <v>36</v>
      </c>
      <c r="U11" s="331">
        <v>19</v>
      </c>
      <c r="V11" s="331">
        <v>5</v>
      </c>
      <c r="W11" s="331">
        <v>12</v>
      </c>
      <c r="X11" s="331">
        <v>2</v>
      </c>
      <c r="Y11" s="331">
        <v>19</v>
      </c>
      <c r="Z11" s="331">
        <v>25</v>
      </c>
      <c r="AA11" s="331"/>
      <c r="AB11" s="332">
        <v>14</v>
      </c>
    </row>
    <row r="12" spans="1:28" ht="27.75" customHeight="1">
      <c r="A12" s="975"/>
      <c r="B12" s="79" t="s">
        <v>489</v>
      </c>
      <c r="C12" s="327">
        <v>14</v>
      </c>
      <c r="D12" s="327">
        <v>105457</v>
      </c>
      <c r="E12" s="327">
        <v>14</v>
      </c>
      <c r="F12" s="327">
        <v>301</v>
      </c>
      <c r="G12" s="327">
        <v>12</v>
      </c>
      <c r="H12" s="327">
        <v>772</v>
      </c>
      <c r="I12" s="327">
        <v>67</v>
      </c>
      <c r="J12" s="327">
        <v>35</v>
      </c>
      <c r="K12" s="327"/>
      <c r="L12" s="327">
        <v>4</v>
      </c>
      <c r="M12" s="328">
        <f t="shared" si="0"/>
        <v>2.466453674121406</v>
      </c>
      <c r="N12" s="328">
        <f t="shared" si="1"/>
        <v>15.107632093933464</v>
      </c>
      <c r="O12" s="329">
        <f t="shared" si="2"/>
        <v>21.405750798722046</v>
      </c>
      <c r="P12" s="329">
        <f t="shared" si="3"/>
        <v>5.810816419706969</v>
      </c>
      <c r="Q12" s="327">
        <f t="shared" si="4"/>
        <v>7532.642857142857</v>
      </c>
      <c r="R12" s="327">
        <f t="shared" si="5"/>
        <v>17576.166666666668</v>
      </c>
      <c r="S12" s="330">
        <v>24093</v>
      </c>
      <c r="T12" s="331">
        <f t="shared" si="6"/>
        <v>14</v>
      </c>
      <c r="U12" s="331">
        <v>6</v>
      </c>
      <c r="V12" s="331">
        <v>2</v>
      </c>
      <c r="W12" s="331">
        <v>6</v>
      </c>
      <c r="X12" s="331">
        <v>1</v>
      </c>
      <c r="Y12" s="331">
        <v>13</v>
      </c>
      <c r="Z12" s="331">
        <v>8</v>
      </c>
      <c r="AA12" s="331"/>
      <c r="AB12" s="332">
        <v>10</v>
      </c>
    </row>
    <row r="13" spans="1:28" ht="21.75" customHeight="1">
      <c r="A13" s="975"/>
      <c r="B13" s="79" t="s">
        <v>490</v>
      </c>
      <c r="C13" s="327">
        <v>5</v>
      </c>
      <c r="D13" s="327">
        <v>34625</v>
      </c>
      <c r="E13" s="327"/>
      <c r="F13" s="327"/>
      <c r="G13" s="327"/>
      <c r="H13" s="327"/>
      <c r="I13" s="327"/>
      <c r="J13" s="327">
        <v>8</v>
      </c>
      <c r="K13" s="327"/>
      <c r="L13" s="327"/>
      <c r="M13" s="328">
        <v>0</v>
      </c>
      <c r="N13" s="328">
        <f t="shared" si="1"/>
        <v>0</v>
      </c>
      <c r="O13" s="329">
        <v>0</v>
      </c>
      <c r="P13" s="329">
        <f t="shared" si="3"/>
        <v>4.9776007964161275</v>
      </c>
      <c r="Q13" s="327">
        <f t="shared" si="4"/>
        <v>5770.833333333333</v>
      </c>
      <c r="R13" s="327">
        <f t="shared" si="5"/>
        <v>34625</v>
      </c>
      <c r="S13" s="330">
        <v>10045</v>
      </c>
      <c r="T13" s="331">
        <f t="shared" si="6"/>
        <v>6</v>
      </c>
      <c r="U13" s="331">
        <v>1</v>
      </c>
      <c r="V13" s="331"/>
      <c r="W13" s="331">
        <v>5</v>
      </c>
      <c r="X13" s="331"/>
      <c r="Y13" s="331">
        <v>6</v>
      </c>
      <c r="Z13" s="331">
        <v>4</v>
      </c>
      <c r="AA13" s="331"/>
      <c r="AB13" s="332">
        <v>8</v>
      </c>
    </row>
    <row r="14" spans="1:28" ht="21.75" customHeight="1">
      <c r="A14" s="975"/>
      <c r="B14" s="79" t="s">
        <v>491</v>
      </c>
      <c r="C14" s="327">
        <v>25</v>
      </c>
      <c r="D14" s="333">
        <v>148437</v>
      </c>
      <c r="E14" s="333">
        <v>4683</v>
      </c>
      <c r="F14" s="327">
        <v>1804</v>
      </c>
      <c r="G14" s="327">
        <v>6</v>
      </c>
      <c r="H14" s="327">
        <v>5408</v>
      </c>
      <c r="I14" s="327">
        <v>287</v>
      </c>
      <c r="J14" s="327">
        <v>174</v>
      </c>
      <c r="K14" s="327">
        <v>1</v>
      </c>
      <c r="L14" s="327">
        <v>105</v>
      </c>
      <c r="M14" s="328">
        <f t="shared" si="0"/>
        <v>2.9878453038674033</v>
      </c>
      <c r="N14" s="328">
        <f t="shared" si="1"/>
        <v>59.26575342465753</v>
      </c>
      <c r="O14" s="329">
        <f t="shared" si="2"/>
        <v>15.856353591160222</v>
      </c>
      <c r="P14" s="329">
        <f t="shared" si="3"/>
        <v>6.6471683063015155</v>
      </c>
      <c r="Q14" s="327">
        <f t="shared" si="4"/>
        <v>11418.23076923077</v>
      </c>
      <c r="R14" s="327">
        <f t="shared" si="5"/>
        <v>29687.4</v>
      </c>
      <c r="S14" s="330">
        <v>37610</v>
      </c>
      <c r="T14" s="331">
        <f t="shared" si="6"/>
        <v>13</v>
      </c>
      <c r="U14" s="331">
        <v>5</v>
      </c>
      <c r="V14" s="331">
        <v>2</v>
      </c>
      <c r="W14" s="331">
        <v>6</v>
      </c>
      <c r="X14" s="331">
        <v>1</v>
      </c>
      <c r="Y14" s="331">
        <v>17</v>
      </c>
      <c r="Z14" s="331">
        <v>7</v>
      </c>
      <c r="AA14" s="331">
        <v>1</v>
      </c>
      <c r="AB14" s="332">
        <v>10</v>
      </c>
    </row>
    <row r="15" spans="1:28" ht="21.75" customHeight="1">
      <c r="A15" s="975"/>
      <c r="B15" s="79" t="s">
        <v>492</v>
      </c>
      <c r="C15" s="327">
        <v>25</v>
      </c>
      <c r="D15" s="327">
        <v>66865</v>
      </c>
      <c r="E15" s="327">
        <v>3650</v>
      </c>
      <c r="F15" s="327">
        <v>684</v>
      </c>
      <c r="G15" s="327">
        <v>3</v>
      </c>
      <c r="H15" s="327">
        <v>2925</v>
      </c>
      <c r="I15" s="327"/>
      <c r="J15" s="327">
        <v>50</v>
      </c>
      <c r="K15" s="327"/>
      <c r="L15" s="327"/>
      <c r="M15" s="328">
        <f t="shared" si="0"/>
        <v>4.25764192139738</v>
      </c>
      <c r="N15" s="328">
        <f t="shared" si="1"/>
        <v>32.054794520547944</v>
      </c>
      <c r="O15" s="329">
        <f t="shared" si="2"/>
        <v>0</v>
      </c>
      <c r="P15" s="329">
        <f t="shared" si="3"/>
        <v>16.046213093709884</v>
      </c>
      <c r="Q15" s="327">
        <f t="shared" si="4"/>
        <v>5572.083333333333</v>
      </c>
      <c r="R15" s="327">
        <f t="shared" si="5"/>
        <v>22288.333333333332</v>
      </c>
      <c r="S15" s="330">
        <v>15580</v>
      </c>
      <c r="T15" s="331">
        <f t="shared" si="6"/>
        <v>12</v>
      </c>
      <c r="U15" s="331">
        <v>3</v>
      </c>
      <c r="V15" s="331"/>
      <c r="W15" s="331">
        <v>9</v>
      </c>
      <c r="X15" s="331"/>
      <c r="Y15" s="331">
        <v>8</v>
      </c>
      <c r="Z15" s="331">
        <v>4</v>
      </c>
      <c r="AA15" s="331"/>
      <c r="AB15" s="332">
        <v>9</v>
      </c>
    </row>
    <row r="16" spans="1:28" ht="27.75" customHeight="1">
      <c r="A16" s="975"/>
      <c r="B16" s="79" t="s">
        <v>493</v>
      </c>
      <c r="C16" s="327">
        <v>0</v>
      </c>
      <c r="D16" s="327">
        <v>29381</v>
      </c>
      <c r="E16" s="327"/>
      <c r="F16" s="327"/>
      <c r="G16" s="327"/>
      <c r="H16" s="327"/>
      <c r="I16" s="327"/>
      <c r="J16" s="327"/>
      <c r="K16" s="327"/>
      <c r="L16" s="327"/>
      <c r="M16" s="328">
        <v>0</v>
      </c>
      <c r="N16" s="328">
        <v>0</v>
      </c>
      <c r="O16" s="329">
        <v>0</v>
      </c>
      <c r="P16" s="329">
        <f t="shared" si="3"/>
        <v>0</v>
      </c>
      <c r="Q16" s="327">
        <f t="shared" si="4"/>
        <v>4197.285714285715</v>
      </c>
      <c r="R16" s="327">
        <f t="shared" si="5"/>
        <v>14690.5</v>
      </c>
      <c r="S16" s="331">
        <v>6341</v>
      </c>
      <c r="T16" s="331">
        <f t="shared" si="6"/>
        <v>7</v>
      </c>
      <c r="U16" s="331">
        <v>2</v>
      </c>
      <c r="V16" s="331">
        <v>2</v>
      </c>
      <c r="W16" s="331">
        <v>3</v>
      </c>
      <c r="X16" s="331"/>
      <c r="Y16" s="331">
        <v>8</v>
      </c>
      <c r="Z16" s="331">
        <v>4</v>
      </c>
      <c r="AA16" s="331"/>
      <c r="AB16" s="332">
        <v>8</v>
      </c>
    </row>
    <row r="17" spans="1:28" ht="27" customHeight="1">
      <c r="A17" s="975"/>
      <c r="B17" s="79" t="s">
        <v>494</v>
      </c>
      <c r="C17" s="327">
        <v>25</v>
      </c>
      <c r="D17" s="327">
        <v>100407</v>
      </c>
      <c r="E17" s="327">
        <v>4015</v>
      </c>
      <c r="F17" s="327">
        <v>266</v>
      </c>
      <c r="G17" s="327"/>
      <c r="H17" s="327">
        <v>942</v>
      </c>
      <c r="I17" s="327">
        <v>11</v>
      </c>
      <c r="J17" s="327">
        <v>47</v>
      </c>
      <c r="K17" s="327">
        <v>12</v>
      </c>
      <c r="L17" s="327"/>
      <c r="M17" s="328">
        <f t="shared" si="0"/>
        <v>3.5413533834586466</v>
      </c>
      <c r="N17" s="328">
        <f t="shared" si="1"/>
        <v>10.323287671232876</v>
      </c>
      <c r="O17" s="329">
        <f t="shared" si="2"/>
        <v>4.135338345864661</v>
      </c>
      <c r="P17" s="329">
        <f t="shared" si="3"/>
        <v>8.591655783902674</v>
      </c>
      <c r="Q17" s="327">
        <f t="shared" si="4"/>
        <v>6693.8</v>
      </c>
      <c r="R17" s="327">
        <f t="shared" si="5"/>
        <v>25101.75</v>
      </c>
      <c r="S17" s="331">
        <v>29098</v>
      </c>
      <c r="T17" s="331">
        <f t="shared" si="6"/>
        <v>15</v>
      </c>
      <c r="U17" s="331">
        <v>4</v>
      </c>
      <c r="V17" s="331">
        <v>1</v>
      </c>
      <c r="W17" s="331">
        <v>10</v>
      </c>
      <c r="X17" s="331"/>
      <c r="Y17" s="331">
        <v>10</v>
      </c>
      <c r="Z17" s="331">
        <v>5</v>
      </c>
      <c r="AA17" s="331"/>
      <c r="AB17" s="332">
        <v>6</v>
      </c>
    </row>
    <row r="18" spans="1:28" ht="23.25" customHeight="1">
      <c r="A18" s="975"/>
      <c r="B18" s="79" t="s">
        <v>495</v>
      </c>
      <c r="C18" s="327">
        <v>25</v>
      </c>
      <c r="D18" s="327">
        <v>54587</v>
      </c>
      <c r="E18" s="327"/>
      <c r="F18" s="327">
        <v>69</v>
      </c>
      <c r="G18" s="327"/>
      <c r="H18" s="327">
        <v>200</v>
      </c>
      <c r="I18" s="327"/>
      <c r="J18" s="327">
        <v>5</v>
      </c>
      <c r="K18" s="327"/>
      <c r="L18" s="327"/>
      <c r="M18" s="328">
        <f t="shared" si="0"/>
        <v>2.898550724637681</v>
      </c>
      <c r="N18" s="328">
        <f t="shared" si="1"/>
        <v>2.191780821917808</v>
      </c>
      <c r="O18" s="329">
        <f t="shared" si="2"/>
        <v>0</v>
      </c>
      <c r="P18" s="329">
        <f t="shared" si="3"/>
        <v>11.115557334044729</v>
      </c>
      <c r="Q18" s="327">
        <f t="shared" si="4"/>
        <v>5458.7</v>
      </c>
      <c r="R18" s="327">
        <f t="shared" si="5"/>
        <v>54587</v>
      </c>
      <c r="S18" s="331">
        <v>22491</v>
      </c>
      <c r="T18" s="331">
        <f t="shared" si="6"/>
        <v>10</v>
      </c>
      <c r="U18" s="331">
        <v>1</v>
      </c>
      <c r="V18" s="331">
        <v>1</v>
      </c>
      <c r="W18" s="331">
        <v>8</v>
      </c>
      <c r="X18" s="331"/>
      <c r="Y18" s="331">
        <v>9</v>
      </c>
      <c r="Z18" s="331">
        <v>6</v>
      </c>
      <c r="AA18" s="331">
        <v>1</v>
      </c>
      <c r="AB18" s="332">
        <v>9</v>
      </c>
    </row>
    <row r="19" spans="1:32" ht="27.75" customHeight="1">
      <c r="A19" s="976"/>
      <c r="B19" s="79" t="s">
        <v>496</v>
      </c>
      <c r="C19" s="327">
        <v>0</v>
      </c>
      <c r="D19" s="327">
        <v>17353</v>
      </c>
      <c r="E19" s="327">
        <v>235</v>
      </c>
      <c r="F19" s="327"/>
      <c r="G19" s="327"/>
      <c r="H19" s="327"/>
      <c r="I19" s="327"/>
      <c r="J19" s="327"/>
      <c r="K19" s="327"/>
      <c r="L19" s="327"/>
      <c r="M19" s="328">
        <v>0</v>
      </c>
      <c r="N19" s="328">
        <v>0</v>
      </c>
      <c r="O19" s="329">
        <v>0</v>
      </c>
      <c r="P19" s="329">
        <f t="shared" si="3"/>
        <v>0</v>
      </c>
      <c r="Q19" s="327">
        <f t="shared" si="4"/>
        <v>3470.6</v>
      </c>
      <c r="R19" s="327">
        <f t="shared" si="5"/>
        <v>17353</v>
      </c>
      <c r="S19" s="331">
        <v>3965</v>
      </c>
      <c r="T19" s="331">
        <f t="shared" si="6"/>
        <v>5</v>
      </c>
      <c r="U19" s="331">
        <v>1</v>
      </c>
      <c r="V19" s="331">
        <v>2</v>
      </c>
      <c r="W19" s="331">
        <v>2</v>
      </c>
      <c r="X19" s="331"/>
      <c r="Y19" s="331">
        <v>10</v>
      </c>
      <c r="Z19" s="331">
        <v>4</v>
      </c>
      <c r="AA19" s="331"/>
      <c r="AB19" s="332">
        <v>9</v>
      </c>
      <c r="AC19" s="98"/>
      <c r="AD19" s="98"/>
      <c r="AE19" s="98"/>
      <c r="AF19" s="98"/>
    </row>
    <row r="20" spans="1:28" s="98" customFormat="1" ht="21.75" customHeight="1">
      <c r="A20" s="979" t="s">
        <v>24</v>
      </c>
      <c r="B20" s="980"/>
      <c r="C20" s="334">
        <f aca="true" t="shared" si="7" ref="C20:L20">SUM(C7:C19)</f>
        <v>1677</v>
      </c>
      <c r="D20" s="334">
        <f>SUM(D7:D19)</f>
        <v>3197470</v>
      </c>
      <c r="E20" s="334">
        <f>SUM(E7:E19)</f>
        <v>27932</v>
      </c>
      <c r="F20" s="334">
        <f t="shared" si="7"/>
        <v>93670</v>
      </c>
      <c r="G20" s="334">
        <f t="shared" si="7"/>
        <v>1008</v>
      </c>
      <c r="H20" s="334">
        <f t="shared" si="7"/>
        <v>382822</v>
      </c>
      <c r="I20" s="334">
        <f>SUM(I7:I19)</f>
        <v>75023</v>
      </c>
      <c r="J20" s="334">
        <f t="shared" si="7"/>
        <v>4355</v>
      </c>
      <c r="K20" s="334">
        <f t="shared" si="7"/>
        <v>23</v>
      </c>
      <c r="L20" s="334">
        <f t="shared" si="7"/>
        <v>2802</v>
      </c>
      <c r="M20" s="335">
        <f t="shared" si="0"/>
        <v>4.043410295950485</v>
      </c>
      <c r="N20" s="335">
        <f t="shared" si="1"/>
        <v>62.54188415386249</v>
      </c>
      <c r="O20" s="336">
        <f>(I20*100/(F20+G20))</f>
        <v>79.24016138912947</v>
      </c>
      <c r="P20" s="336">
        <f t="shared" si="3"/>
        <v>13.947268181765256</v>
      </c>
      <c r="Q20" s="334">
        <f t="shared" si="4"/>
        <v>5276.353135313531</v>
      </c>
      <c r="R20" s="334">
        <f t="shared" si="5"/>
        <v>8305.116883116883</v>
      </c>
      <c r="S20" s="337">
        <v>1202386</v>
      </c>
      <c r="T20" s="338">
        <f t="shared" si="6"/>
        <v>606</v>
      </c>
      <c r="U20" s="338">
        <f aca="true" t="shared" si="8" ref="U20:AB20">SUM(U7:U19)</f>
        <v>385</v>
      </c>
      <c r="V20" s="338">
        <f t="shared" si="8"/>
        <v>19</v>
      </c>
      <c r="W20" s="338">
        <f t="shared" si="8"/>
        <v>202</v>
      </c>
      <c r="X20" s="338">
        <f t="shared" si="8"/>
        <v>17</v>
      </c>
      <c r="Y20" s="338">
        <f t="shared" si="8"/>
        <v>836</v>
      </c>
      <c r="Z20" s="338">
        <f t="shared" si="8"/>
        <v>169</v>
      </c>
      <c r="AA20" s="338">
        <f t="shared" si="8"/>
        <v>39</v>
      </c>
      <c r="AB20" s="339">
        <f t="shared" si="8"/>
        <v>289</v>
      </c>
    </row>
    <row r="21" spans="1:28" ht="26.25" customHeight="1">
      <c r="A21" s="981" t="s">
        <v>497</v>
      </c>
      <c r="B21" s="982"/>
      <c r="C21" s="327">
        <v>1223</v>
      </c>
      <c r="D21" s="327">
        <v>568267</v>
      </c>
      <c r="E21" s="327">
        <v>18155</v>
      </c>
      <c r="F21" s="327">
        <v>89548</v>
      </c>
      <c r="G21" s="327">
        <v>1926</v>
      </c>
      <c r="H21" s="327">
        <v>403534</v>
      </c>
      <c r="I21" s="327">
        <v>39364</v>
      </c>
      <c r="J21" s="173">
        <v>542</v>
      </c>
      <c r="K21" s="173"/>
      <c r="L21" s="173">
        <v>878</v>
      </c>
      <c r="M21" s="328">
        <v>0</v>
      </c>
      <c r="N21" s="328">
        <f t="shared" si="1"/>
        <v>90.39841396072984</v>
      </c>
      <c r="O21" s="329">
        <f>(I21*100/(F21+G21))</f>
        <v>43.03299298161226</v>
      </c>
      <c r="P21" s="329">
        <f t="shared" si="3"/>
        <v>10.171442448598038</v>
      </c>
      <c r="Q21" s="327">
        <f t="shared" si="4"/>
        <v>795.8921568627451</v>
      </c>
      <c r="R21" s="327">
        <f t="shared" si="5"/>
        <v>2081.5641025641025</v>
      </c>
      <c r="S21" s="330">
        <v>1202386</v>
      </c>
      <c r="T21" s="331">
        <f t="shared" si="6"/>
        <v>714</v>
      </c>
      <c r="U21" s="331">
        <v>273</v>
      </c>
      <c r="V21" s="331"/>
      <c r="W21" s="331">
        <v>441</v>
      </c>
      <c r="X21" s="331">
        <v>12</v>
      </c>
      <c r="Y21" s="331">
        <v>738</v>
      </c>
      <c r="Z21" s="331">
        <v>2</v>
      </c>
      <c r="AA21" s="331">
        <v>110</v>
      </c>
      <c r="AB21" s="332">
        <v>20</v>
      </c>
    </row>
    <row r="22" spans="1:28" ht="26.25" customHeight="1">
      <c r="A22" s="981" t="s">
        <v>498</v>
      </c>
      <c r="B22" s="982"/>
      <c r="C22" s="327">
        <v>100</v>
      </c>
      <c r="D22" s="327">
        <v>127826</v>
      </c>
      <c r="E22" s="327"/>
      <c r="F22" s="327">
        <v>2023</v>
      </c>
      <c r="G22" s="327"/>
      <c r="H22" s="327">
        <v>10149</v>
      </c>
      <c r="I22" s="327">
        <v>1428</v>
      </c>
      <c r="J22" s="327">
        <v>32</v>
      </c>
      <c r="K22" s="327">
        <v>1</v>
      </c>
      <c r="L22" s="327">
        <v>40</v>
      </c>
      <c r="M22" s="328">
        <v>0</v>
      </c>
      <c r="N22" s="328">
        <f t="shared" si="1"/>
        <v>27.805479452054794</v>
      </c>
      <c r="O22" s="329">
        <f aca="true" t="shared" si="9" ref="O22:O36">(I22*100/(F22+G22))</f>
        <v>70.58823529411765</v>
      </c>
      <c r="P22" s="329">
        <f t="shared" si="3"/>
        <v>0.8316796769090791</v>
      </c>
      <c r="Q22" s="327">
        <f t="shared" si="4"/>
        <v>5326.083333333333</v>
      </c>
      <c r="R22" s="327">
        <f t="shared" si="5"/>
        <v>5810.272727272727</v>
      </c>
      <c r="S22" s="330">
        <v>1202386</v>
      </c>
      <c r="T22" s="331">
        <f t="shared" si="6"/>
        <v>24</v>
      </c>
      <c r="U22" s="340">
        <v>22</v>
      </c>
      <c r="V22" s="340">
        <v>2</v>
      </c>
      <c r="W22" s="340"/>
      <c r="X22" s="340">
        <v>2</v>
      </c>
      <c r="Y22" s="340">
        <v>38</v>
      </c>
      <c r="Z22" s="340"/>
      <c r="AA22" s="340">
        <v>19</v>
      </c>
      <c r="AB22" s="341">
        <v>2</v>
      </c>
    </row>
    <row r="23" spans="1:28" ht="27" customHeight="1">
      <c r="A23" s="877" t="s">
        <v>499</v>
      </c>
      <c r="B23" s="79" t="s">
        <v>500</v>
      </c>
      <c r="C23" s="327">
        <v>22</v>
      </c>
      <c r="D23" s="327">
        <v>74458</v>
      </c>
      <c r="E23" s="327">
        <v>2945</v>
      </c>
      <c r="F23" s="327">
        <v>3785</v>
      </c>
      <c r="G23" s="327">
        <v>11</v>
      </c>
      <c r="H23" s="327">
        <v>5446</v>
      </c>
      <c r="I23" s="327">
        <v>4146</v>
      </c>
      <c r="J23" s="327">
        <v>170</v>
      </c>
      <c r="K23" s="327"/>
      <c r="L23" s="327">
        <v>285</v>
      </c>
      <c r="M23" s="328">
        <f aca="true" t="shared" si="10" ref="M23:M36">H23/(F23+G23)</f>
        <v>1.434668071654373</v>
      </c>
      <c r="N23" s="328">
        <f t="shared" si="1"/>
        <v>67.82067247820673</v>
      </c>
      <c r="O23" s="329">
        <f t="shared" si="9"/>
        <v>109.22023182297156</v>
      </c>
      <c r="P23" s="329">
        <f t="shared" si="3"/>
        <v>0.1829695289199974</v>
      </c>
      <c r="Q23" s="327">
        <f t="shared" si="4"/>
        <v>3722.9</v>
      </c>
      <c r="R23" s="327">
        <f t="shared" si="5"/>
        <v>4653.625</v>
      </c>
      <c r="S23" s="330">
        <v>1202386</v>
      </c>
      <c r="T23" s="331">
        <f t="shared" si="6"/>
        <v>20</v>
      </c>
      <c r="U23" s="331">
        <v>16</v>
      </c>
      <c r="V23" s="331"/>
      <c r="W23" s="331">
        <v>4</v>
      </c>
      <c r="X23" s="331"/>
      <c r="Y23" s="331">
        <v>11</v>
      </c>
      <c r="Z23" s="331">
        <v>2</v>
      </c>
      <c r="AA23" s="331">
        <v>33</v>
      </c>
      <c r="AB23" s="332">
        <v>9</v>
      </c>
    </row>
    <row r="24" spans="1:28" ht="26.25" customHeight="1">
      <c r="A24" s="878"/>
      <c r="B24" s="342" t="s">
        <v>501</v>
      </c>
      <c r="C24" s="327">
        <v>49</v>
      </c>
      <c r="D24" s="327">
        <v>127276</v>
      </c>
      <c r="E24" s="327"/>
      <c r="F24" s="327">
        <v>5325</v>
      </c>
      <c r="G24" s="327">
        <v>1</v>
      </c>
      <c r="H24" s="327">
        <v>6148</v>
      </c>
      <c r="I24" s="327">
        <v>4942</v>
      </c>
      <c r="J24" s="327">
        <v>138</v>
      </c>
      <c r="K24" s="327"/>
      <c r="L24" s="327">
        <v>250</v>
      </c>
      <c r="M24" s="328">
        <f t="shared" si="10"/>
        <v>1.1543372136687946</v>
      </c>
      <c r="N24" s="328">
        <f t="shared" si="1"/>
        <v>34.37517472742522</v>
      </c>
      <c r="O24" s="329">
        <f t="shared" si="9"/>
        <v>92.79008636875704</v>
      </c>
      <c r="P24" s="329">
        <f t="shared" si="3"/>
        <v>0.4075230416854488</v>
      </c>
      <c r="Q24" s="327">
        <f t="shared" si="4"/>
        <v>8485.066666666668</v>
      </c>
      <c r="R24" s="327">
        <f t="shared" si="5"/>
        <v>10606.333333333334</v>
      </c>
      <c r="S24" s="330">
        <v>1202386</v>
      </c>
      <c r="T24" s="331">
        <f t="shared" si="6"/>
        <v>15</v>
      </c>
      <c r="U24" s="331">
        <v>12</v>
      </c>
      <c r="V24" s="331"/>
      <c r="W24" s="331">
        <v>3</v>
      </c>
      <c r="X24" s="331"/>
      <c r="Y24" s="331">
        <v>18</v>
      </c>
      <c r="Z24" s="331">
        <v>3</v>
      </c>
      <c r="AA24" s="331">
        <v>26</v>
      </c>
      <c r="AB24" s="332">
        <v>11</v>
      </c>
    </row>
    <row r="25" spans="1:28" ht="21.75" customHeight="1">
      <c r="A25" s="878"/>
      <c r="B25" s="342" t="s">
        <v>502</v>
      </c>
      <c r="C25" s="327">
        <v>21</v>
      </c>
      <c r="D25" s="327">
        <v>129973</v>
      </c>
      <c r="E25" s="327"/>
      <c r="F25" s="327">
        <v>3266</v>
      </c>
      <c r="G25" s="327"/>
      <c r="H25" s="327">
        <v>5765</v>
      </c>
      <c r="I25" s="327">
        <v>2342</v>
      </c>
      <c r="J25" s="327">
        <v>242</v>
      </c>
      <c r="K25" s="327">
        <v>3</v>
      </c>
      <c r="L25" s="327">
        <v>467</v>
      </c>
      <c r="M25" s="328">
        <f t="shared" si="10"/>
        <v>1.7651561543172076</v>
      </c>
      <c r="N25" s="328">
        <f t="shared" si="1"/>
        <v>75.21200260926288</v>
      </c>
      <c r="O25" s="329">
        <f t="shared" si="9"/>
        <v>71.70851194121249</v>
      </c>
      <c r="P25" s="329">
        <f t="shared" si="3"/>
        <v>0.17465273215090663</v>
      </c>
      <c r="Q25" s="327">
        <f t="shared" si="4"/>
        <v>6189.190476190476</v>
      </c>
      <c r="R25" s="327">
        <f t="shared" si="5"/>
        <v>7645.470588235294</v>
      </c>
      <c r="S25" s="330">
        <v>1202386</v>
      </c>
      <c r="T25" s="331">
        <f t="shared" si="6"/>
        <v>21</v>
      </c>
      <c r="U25" s="331">
        <v>17</v>
      </c>
      <c r="V25" s="331"/>
      <c r="W25" s="331">
        <v>4</v>
      </c>
      <c r="X25" s="331"/>
      <c r="Y25" s="331">
        <v>10</v>
      </c>
      <c r="Z25" s="331"/>
      <c r="AA25" s="331">
        <v>24</v>
      </c>
      <c r="AB25" s="332">
        <v>7</v>
      </c>
    </row>
    <row r="26" spans="1:28" ht="21.75" customHeight="1">
      <c r="A26" s="878"/>
      <c r="B26" s="342" t="s">
        <v>503</v>
      </c>
      <c r="C26" s="327">
        <v>45</v>
      </c>
      <c r="D26" s="327">
        <v>160551</v>
      </c>
      <c r="E26" s="327"/>
      <c r="F26" s="327">
        <v>9083</v>
      </c>
      <c r="G26" s="327">
        <v>6</v>
      </c>
      <c r="H26" s="327">
        <v>12830</v>
      </c>
      <c r="I26" s="327">
        <v>9701</v>
      </c>
      <c r="J26" s="327">
        <v>122</v>
      </c>
      <c r="K26" s="327"/>
      <c r="L26" s="327">
        <v>247</v>
      </c>
      <c r="M26" s="328">
        <f t="shared" si="10"/>
        <v>1.4115964352514028</v>
      </c>
      <c r="N26" s="328">
        <f t="shared" si="1"/>
        <v>78.11263318112633</v>
      </c>
      <c r="O26" s="329">
        <f t="shared" si="9"/>
        <v>106.73341401694356</v>
      </c>
      <c r="P26" s="329">
        <f t="shared" si="3"/>
        <v>0.3742558546090856</v>
      </c>
      <c r="Q26" s="327">
        <f t="shared" si="4"/>
        <v>6980.478260869565</v>
      </c>
      <c r="R26" s="327">
        <f t="shared" si="5"/>
        <v>8450.052631578947</v>
      </c>
      <c r="S26" s="330">
        <v>1202386</v>
      </c>
      <c r="T26" s="331">
        <f t="shared" si="6"/>
        <v>23</v>
      </c>
      <c r="U26" s="331">
        <v>19</v>
      </c>
      <c r="V26" s="331"/>
      <c r="W26" s="331">
        <v>4</v>
      </c>
      <c r="X26" s="331"/>
      <c r="Y26" s="331">
        <v>15</v>
      </c>
      <c r="Z26" s="331">
        <v>4</v>
      </c>
      <c r="AA26" s="331">
        <v>30</v>
      </c>
      <c r="AB26" s="332">
        <v>8</v>
      </c>
    </row>
    <row r="27" spans="1:28" ht="21.75" customHeight="1">
      <c r="A27" s="878"/>
      <c r="B27" s="79" t="s">
        <v>504</v>
      </c>
      <c r="C27" s="327">
        <v>30</v>
      </c>
      <c r="D27" s="327">
        <v>196215</v>
      </c>
      <c r="E27" s="327">
        <v>3913</v>
      </c>
      <c r="F27" s="327">
        <v>10978</v>
      </c>
      <c r="G27" s="327">
        <v>2</v>
      </c>
      <c r="H27" s="327">
        <v>13721</v>
      </c>
      <c r="I27" s="327">
        <v>8837</v>
      </c>
      <c r="J27" s="327">
        <v>689</v>
      </c>
      <c r="K27" s="327">
        <v>3</v>
      </c>
      <c r="L27" s="327">
        <v>1850</v>
      </c>
      <c r="M27" s="328">
        <f t="shared" si="10"/>
        <v>1.2496357012750456</v>
      </c>
      <c r="N27" s="328">
        <f t="shared" si="1"/>
        <v>125.30593607305936</v>
      </c>
      <c r="O27" s="329">
        <f t="shared" si="9"/>
        <v>80.48269581056466</v>
      </c>
      <c r="P27" s="329">
        <f t="shared" si="3"/>
        <v>0.24950390307272374</v>
      </c>
      <c r="Q27" s="327">
        <f t="shared" si="4"/>
        <v>7546.7307692307695</v>
      </c>
      <c r="R27" s="327">
        <f t="shared" si="5"/>
        <v>8531.08695652174</v>
      </c>
      <c r="S27" s="330">
        <v>1202386</v>
      </c>
      <c r="T27" s="331">
        <f t="shared" si="6"/>
        <v>26</v>
      </c>
      <c r="U27" s="331">
        <v>23</v>
      </c>
      <c r="V27" s="331"/>
      <c r="W27" s="331">
        <v>3</v>
      </c>
      <c r="X27" s="331"/>
      <c r="Y27" s="331">
        <v>24</v>
      </c>
      <c r="Z27" s="331">
        <v>4</v>
      </c>
      <c r="AA27" s="331">
        <v>41</v>
      </c>
      <c r="AB27" s="332">
        <v>9</v>
      </c>
    </row>
    <row r="28" spans="1:28" ht="21.75" customHeight="1">
      <c r="A28" s="878"/>
      <c r="B28" s="79" t="s">
        <v>505</v>
      </c>
      <c r="C28" s="327">
        <v>29</v>
      </c>
      <c r="D28" s="327">
        <v>87844</v>
      </c>
      <c r="E28" s="327"/>
      <c r="F28" s="327">
        <v>10160</v>
      </c>
      <c r="G28" s="327">
        <v>4</v>
      </c>
      <c r="H28" s="327">
        <v>11752</v>
      </c>
      <c r="I28" s="327">
        <v>8335</v>
      </c>
      <c r="J28" s="327">
        <v>2095</v>
      </c>
      <c r="K28" s="327">
        <v>21</v>
      </c>
      <c r="L28" s="327">
        <v>3507</v>
      </c>
      <c r="M28" s="328">
        <f t="shared" si="10"/>
        <v>1.1562377016922472</v>
      </c>
      <c r="N28" s="328">
        <f t="shared" si="1"/>
        <v>111.02503542749173</v>
      </c>
      <c r="O28" s="329">
        <f t="shared" si="9"/>
        <v>82.00511609602519</v>
      </c>
      <c r="P28" s="329">
        <f t="shared" si="3"/>
        <v>0.24118710630363294</v>
      </c>
      <c r="Q28" s="327">
        <f t="shared" si="4"/>
        <v>6757.2307692307695</v>
      </c>
      <c r="R28" s="327">
        <f t="shared" si="5"/>
        <v>7320.333333333333</v>
      </c>
      <c r="S28" s="330">
        <v>1202386</v>
      </c>
      <c r="T28" s="331">
        <f t="shared" si="6"/>
        <v>13</v>
      </c>
      <c r="U28" s="331">
        <v>12</v>
      </c>
      <c r="V28" s="331"/>
      <c r="W28" s="331">
        <v>1</v>
      </c>
      <c r="X28" s="331"/>
      <c r="Y28" s="331">
        <v>17</v>
      </c>
      <c r="Z28" s="331"/>
      <c r="AA28" s="331">
        <v>27</v>
      </c>
      <c r="AB28" s="332">
        <v>18</v>
      </c>
    </row>
    <row r="29" spans="1:28" ht="21.75" customHeight="1">
      <c r="A29" s="878"/>
      <c r="B29" s="79" t="s">
        <v>506</v>
      </c>
      <c r="C29" s="327">
        <v>143</v>
      </c>
      <c r="D29" s="327">
        <v>367976</v>
      </c>
      <c r="E29" s="327">
        <v>6097</v>
      </c>
      <c r="F29" s="327">
        <v>46794</v>
      </c>
      <c r="G29" s="327">
        <v>81</v>
      </c>
      <c r="H29" s="327">
        <v>69921</v>
      </c>
      <c r="I29" s="327">
        <v>15837</v>
      </c>
      <c r="J29" s="327">
        <v>1011</v>
      </c>
      <c r="K29" s="327">
        <v>2</v>
      </c>
      <c r="L29" s="327">
        <v>1325</v>
      </c>
      <c r="M29" s="328">
        <f t="shared" si="10"/>
        <v>1.491648</v>
      </c>
      <c r="N29" s="328">
        <f t="shared" si="1"/>
        <v>133.96110738576493</v>
      </c>
      <c r="O29" s="329">
        <f t="shared" si="9"/>
        <v>33.7856</v>
      </c>
      <c r="P29" s="329">
        <f t="shared" si="3"/>
        <v>1.1893019379799832</v>
      </c>
      <c r="Q29" s="327">
        <f t="shared" si="4"/>
        <v>7076.461538461538</v>
      </c>
      <c r="R29" s="327">
        <f t="shared" si="5"/>
        <v>8557.581395348838</v>
      </c>
      <c r="S29" s="330">
        <v>1202386</v>
      </c>
      <c r="T29" s="331">
        <f t="shared" si="6"/>
        <v>52</v>
      </c>
      <c r="U29" s="331">
        <v>43</v>
      </c>
      <c r="V29" s="331">
        <v>2</v>
      </c>
      <c r="W29" s="331">
        <v>7</v>
      </c>
      <c r="X29" s="331">
        <v>1</v>
      </c>
      <c r="Y29" s="331">
        <v>34</v>
      </c>
      <c r="Z29" s="331">
        <v>5</v>
      </c>
      <c r="AA29" s="331">
        <v>88</v>
      </c>
      <c r="AB29" s="332">
        <v>22</v>
      </c>
    </row>
    <row r="30" spans="1:28" ht="21.75" customHeight="1">
      <c r="A30" s="878"/>
      <c r="B30" s="79" t="s">
        <v>507</v>
      </c>
      <c r="C30" s="327">
        <v>44</v>
      </c>
      <c r="D30" s="327">
        <v>190294</v>
      </c>
      <c r="E30" s="327">
        <v>1398</v>
      </c>
      <c r="F30" s="327">
        <v>5566</v>
      </c>
      <c r="G30" s="327">
        <v>2</v>
      </c>
      <c r="H30" s="327">
        <v>10481</v>
      </c>
      <c r="I30" s="327">
        <v>5960</v>
      </c>
      <c r="J30" s="327">
        <v>76</v>
      </c>
      <c r="K30" s="327"/>
      <c r="L30" s="327">
        <v>217</v>
      </c>
      <c r="M30" s="328">
        <f t="shared" si="10"/>
        <v>1.8823635057471264</v>
      </c>
      <c r="N30" s="328">
        <f t="shared" si="1"/>
        <v>65.2615193026152</v>
      </c>
      <c r="O30" s="329">
        <f t="shared" si="9"/>
        <v>107.04022988505747</v>
      </c>
      <c r="P30" s="329">
        <f t="shared" si="3"/>
        <v>0.3659390578399948</v>
      </c>
      <c r="Q30" s="327">
        <f t="shared" si="4"/>
        <v>6343.133333333333</v>
      </c>
      <c r="R30" s="327">
        <f t="shared" si="5"/>
        <v>7611.76</v>
      </c>
      <c r="S30" s="330">
        <v>1202386</v>
      </c>
      <c r="T30" s="331">
        <f t="shared" si="6"/>
        <v>30</v>
      </c>
      <c r="U30" s="331">
        <v>25</v>
      </c>
      <c r="V30" s="331">
        <v>1</v>
      </c>
      <c r="W30" s="331">
        <v>4</v>
      </c>
      <c r="X30" s="331"/>
      <c r="Y30" s="331">
        <v>27</v>
      </c>
      <c r="Z30" s="331">
        <v>3</v>
      </c>
      <c r="AA30" s="331">
        <v>34</v>
      </c>
      <c r="AB30" s="332">
        <v>22</v>
      </c>
    </row>
    <row r="31" spans="1:28" ht="21.75" customHeight="1">
      <c r="A31" s="878"/>
      <c r="B31" s="79" t="s">
        <v>508</v>
      </c>
      <c r="C31" s="343">
        <v>19</v>
      </c>
      <c r="D31" s="327">
        <v>41927</v>
      </c>
      <c r="E31" s="327">
        <v>19402</v>
      </c>
      <c r="F31" s="327">
        <v>3070</v>
      </c>
      <c r="G31" s="327">
        <v>1</v>
      </c>
      <c r="H31" s="327">
        <v>4418</v>
      </c>
      <c r="I31" s="327">
        <v>1718</v>
      </c>
      <c r="J31" s="327"/>
      <c r="K31" s="327"/>
      <c r="L31" s="327">
        <v>14</v>
      </c>
      <c r="M31" s="328">
        <f t="shared" si="10"/>
        <v>1.4386193422338</v>
      </c>
      <c r="N31" s="328">
        <f t="shared" si="1"/>
        <v>63.70583994232156</v>
      </c>
      <c r="O31" s="329">
        <f t="shared" si="9"/>
        <v>55.94268967762944</v>
      </c>
      <c r="P31" s="329">
        <f t="shared" si="3"/>
        <v>0.15801913861272504</v>
      </c>
      <c r="Q31" s="327">
        <f t="shared" si="4"/>
        <v>3811.5454545454545</v>
      </c>
      <c r="R31" s="327">
        <f t="shared" si="5"/>
        <v>4658.555555555556</v>
      </c>
      <c r="S31" s="330">
        <v>1202386</v>
      </c>
      <c r="T31" s="331">
        <f t="shared" si="6"/>
        <v>11</v>
      </c>
      <c r="U31" s="331">
        <v>9</v>
      </c>
      <c r="V31" s="331"/>
      <c r="W31" s="331">
        <v>2</v>
      </c>
      <c r="X31" s="331"/>
      <c r="Y31" s="331">
        <v>6</v>
      </c>
      <c r="Z31" s="331">
        <v>1</v>
      </c>
      <c r="AA31" s="331">
        <v>9</v>
      </c>
      <c r="AB31" s="332">
        <v>2</v>
      </c>
    </row>
    <row r="32" spans="1:28" ht="21.75" customHeight="1">
      <c r="A32" s="878"/>
      <c r="B32" s="79" t="s">
        <v>509</v>
      </c>
      <c r="C32" s="343">
        <v>26</v>
      </c>
      <c r="D32" s="327">
        <v>40643</v>
      </c>
      <c r="E32" s="327"/>
      <c r="F32" s="327">
        <v>5325</v>
      </c>
      <c r="G32" s="327">
        <v>15</v>
      </c>
      <c r="H32" s="327">
        <v>11688</v>
      </c>
      <c r="I32" s="327">
        <v>807</v>
      </c>
      <c r="J32" s="327"/>
      <c r="K32" s="327"/>
      <c r="L32" s="327"/>
      <c r="M32" s="328">
        <f t="shared" si="10"/>
        <v>2.18876404494382</v>
      </c>
      <c r="N32" s="328">
        <f t="shared" si="1"/>
        <v>123.16122233930453</v>
      </c>
      <c r="O32" s="329">
        <f t="shared" si="9"/>
        <v>15.112359550561798</v>
      </c>
      <c r="P32" s="329">
        <f t="shared" si="3"/>
        <v>0.21623671599636057</v>
      </c>
      <c r="Q32" s="327">
        <f t="shared" si="4"/>
        <v>3694.818181818182</v>
      </c>
      <c r="R32" s="327">
        <f t="shared" si="5"/>
        <v>5080.375</v>
      </c>
      <c r="S32" s="330">
        <v>1202386</v>
      </c>
      <c r="T32" s="331">
        <f t="shared" si="6"/>
        <v>11</v>
      </c>
      <c r="U32" s="331">
        <v>8</v>
      </c>
      <c r="V32" s="331"/>
      <c r="W32" s="331">
        <v>3</v>
      </c>
      <c r="X32" s="331"/>
      <c r="Y32" s="331">
        <v>11</v>
      </c>
      <c r="Z32" s="331">
        <v>2</v>
      </c>
      <c r="AA32" s="331">
        <v>39</v>
      </c>
      <c r="AB32" s="332"/>
    </row>
    <row r="33" spans="1:28" ht="21.75" customHeight="1">
      <c r="A33" s="878"/>
      <c r="B33" s="79" t="s">
        <v>510</v>
      </c>
      <c r="C33" s="343">
        <v>78</v>
      </c>
      <c r="D33" s="327">
        <v>351511</v>
      </c>
      <c r="E33" s="327"/>
      <c r="F33" s="327">
        <v>20209</v>
      </c>
      <c r="G33" s="327">
        <v>6</v>
      </c>
      <c r="H33" s="327">
        <v>25163</v>
      </c>
      <c r="I33" s="327">
        <v>19641</v>
      </c>
      <c r="J33" s="327">
        <v>602</v>
      </c>
      <c r="K33" s="327"/>
      <c r="L33" s="327">
        <v>1523</v>
      </c>
      <c r="M33" s="328">
        <f t="shared" si="10"/>
        <v>1.244768736087064</v>
      </c>
      <c r="N33" s="328">
        <f t="shared" si="1"/>
        <v>88.38426413768879</v>
      </c>
      <c r="O33" s="329">
        <f t="shared" si="9"/>
        <v>97.16052436309671</v>
      </c>
      <c r="P33" s="329">
        <f t="shared" si="3"/>
        <v>0.6487101479890817</v>
      </c>
      <c r="Q33" s="327">
        <f t="shared" si="4"/>
        <v>9764.194444444445</v>
      </c>
      <c r="R33" s="327">
        <f t="shared" si="5"/>
        <v>11339.064516129032</v>
      </c>
      <c r="S33" s="330">
        <v>1202386</v>
      </c>
      <c r="T33" s="331">
        <f t="shared" si="6"/>
        <v>36</v>
      </c>
      <c r="U33" s="331">
        <v>31</v>
      </c>
      <c r="V33" s="331">
        <v>1</v>
      </c>
      <c r="W33" s="331">
        <v>4</v>
      </c>
      <c r="X33" s="331">
        <v>1</v>
      </c>
      <c r="Y33" s="331">
        <v>59</v>
      </c>
      <c r="Z33" s="331">
        <v>6</v>
      </c>
      <c r="AA33" s="331">
        <v>58</v>
      </c>
      <c r="AB33" s="332">
        <v>22</v>
      </c>
    </row>
    <row r="34" spans="1:28" ht="21.75" customHeight="1">
      <c r="A34" s="879"/>
      <c r="B34" s="79" t="s">
        <v>511</v>
      </c>
      <c r="C34" s="327">
        <v>89</v>
      </c>
      <c r="D34" s="327">
        <v>162886</v>
      </c>
      <c r="E34" s="327"/>
      <c r="F34" s="327">
        <v>8304</v>
      </c>
      <c r="G34" s="327">
        <v>67</v>
      </c>
      <c r="H34" s="327">
        <v>16451</v>
      </c>
      <c r="I34" s="327">
        <v>4499</v>
      </c>
      <c r="J34" s="327">
        <v>32</v>
      </c>
      <c r="K34" s="327"/>
      <c r="L34" s="327">
        <v>104</v>
      </c>
      <c r="M34" s="328">
        <f t="shared" si="10"/>
        <v>1.9652371281806236</v>
      </c>
      <c r="N34" s="328">
        <f t="shared" si="1"/>
        <v>50.6418346929352</v>
      </c>
      <c r="O34" s="329">
        <f t="shared" si="9"/>
        <v>53.745072273324574</v>
      </c>
      <c r="P34" s="329">
        <f t="shared" si="3"/>
        <v>0.7401949124490804</v>
      </c>
      <c r="Q34" s="327">
        <f t="shared" si="4"/>
        <v>3619.688888888889</v>
      </c>
      <c r="R34" s="327">
        <f t="shared" si="5"/>
        <v>4286.473684210527</v>
      </c>
      <c r="S34" s="330">
        <v>1202386</v>
      </c>
      <c r="T34" s="331">
        <f t="shared" si="6"/>
        <v>45</v>
      </c>
      <c r="U34" s="331">
        <v>38</v>
      </c>
      <c r="V34" s="331"/>
      <c r="W34" s="331">
        <v>7</v>
      </c>
      <c r="X34" s="331">
        <v>3</v>
      </c>
      <c r="Y34" s="331">
        <v>43</v>
      </c>
      <c r="Z34" s="331">
        <v>15</v>
      </c>
      <c r="AA34" s="331">
        <v>80</v>
      </c>
      <c r="AB34" s="332">
        <v>13</v>
      </c>
    </row>
    <row r="35" spans="1:28" s="344" customFormat="1" ht="21.75" customHeight="1">
      <c r="A35" s="979" t="s">
        <v>24</v>
      </c>
      <c r="B35" s="980"/>
      <c r="C35" s="334">
        <f aca="true" t="shared" si="11" ref="C35:L35">SUM(C21:C34)</f>
        <v>1918</v>
      </c>
      <c r="D35" s="334">
        <f t="shared" si="11"/>
        <v>2627647</v>
      </c>
      <c r="E35" s="334">
        <f t="shared" si="11"/>
        <v>51910</v>
      </c>
      <c r="F35" s="334">
        <f t="shared" si="11"/>
        <v>223436</v>
      </c>
      <c r="G35" s="334">
        <f t="shared" si="11"/>
        <v>2122</v>
      </c>
      <c r="H35" s="334">
        <f t="shared" si="11"/>
        <v>607467</v>
      </c>
      <c r="I35" s="334">
        <f t="shared" si="11"/>
        <v>127557</v>
      </c>
      <c r="J35" s="334">
        <f t="shared" si="11"/>
        <v>5751</v>
      </c>
      <c r="K35" s="334">
        <f t="shared" si="11"/>
        <v>30</v>
      </c>
      <c r="L35" s="334">
        <f t="shared" si="11"/>
        <v>10707</v>
      </c>
      <c r="M35" s="335">
        <f t="shared" si="10"/>
        <v>2.6931742611656424</v>
      </c>
      <c r="N35" s="335">
        <f t="shared" si="1"/>
        <v>86.77232276772322</v>
      </c>
      <c r="O35" s="336">
        <f t="shared" si="9"/>
        <v>56.55175165589338</v>
      </c>
      <c r="P35" s="336">
        <f t="shared" si="3"/>
        <v>15.951616203116137</v>
      </c>
      <c r="Q35" s="334">
        <f t="shared" si="4"/>
        <v>2524.156580211335</v>
      </c>
      <c r="R35" s="334">
        <f t="shared" si="5"/>
        <v>4794.976277372263</v>
      </c>
      <c r="S35" s="337">
        <v>1202386</v>
      </c>
      <c r="T35" s="338">
        <f t="shared" si="6"/>
        <v>1041</v>
      </c>
      <c r="U35" s="338">
        <f aca="true" t="shared" si="12" ref="U35:AB35">SUM(U21:U34)</f>
        <v>548</v>
      </c>
      <c r="V35" s="338">
        <f t="shared" si="12"/>
        <v>6</v>
      </c>
      <c r="W35" s="338">
        <f t="shared" si="12"/>
        <v>487</v>
      </c>
      <c r="X35" s="338">
        <f t="shared" si="12"/>
        <v>19</v>
      </c>
      <c r="Y35" s="338">
        <f t="shared" si="12"/>
        <v>1051</v>
      </c>
      <c r="Z35" s="338">
        <f t="shared" si="12"/>
        <v>47</v>
      </c>
      <c r="AA35" s="338">
        <f t="shared" si="12"/>
        <v>618</v>
      </c>
      <c r="AB35" s="339">
        <f t="shared" si="12"/>
        <v>165</v>
      </c>
    </row>
    <row r="36" spans="1:28" s="344" customFormat="1" ht="30" customHeight="1" thickBot="1">
      <c r="A36" s="977" t="s">
        <v>512</v>
      </c>
      <c r="B36" s="978"/>
      <c r="C36" s="345">
        <f aca="true" t="shared" si="13" ref="C36:L36">C20+C35</f>
        <v>3595</v>
      </c>
      <c r="D36" s="345">
        <f t="shared" si="13"/>
        <v>5825117</v>
      </c>
      <c r="E36" s="345">
        <f t="shared" si="13"/>
        <v>79842</v>
      </c>
      <c r="F36" s="345">
        <f t="shared" si="13"/>
        <v>317106</v>
      </c>
      <c r="G36" s="345">
        <f t="shared" si="13"/>
        <v>3130</v>
      </c>
      <c r="H36" s="345">
        <f t="shared" si="13"/>
        <v>990289</v>
      </c>
      <c r="I36" s="345">
        <f t="shared" si="13"/>
        <v>202580</v>
      </c>
      <c r="J36" s="345">
        <f t="shared" si="13"/>
        <v>10106</v>
      </c>
      <c r="K36" s="345">
        <f t="shared" si="13"/>
        <v>53</v>
      </c>
      <c r="L36" s="345">
        <f t="shared" si="13"/>
        <v>13509</v>
      </c>
      <c r="M36" s="346">
        <f t="shared" si="10"/>
        <v>3.092372500281043</v>
      </c>
      <c r="N36" s="346">
        <f t="shared" si="1"/>
        <v>75.46927810695982</v>
      </c>
      <c r="O36" s="347">
        <f t="shared" si="9"/>
        <v>63.25959604791466</v>
      </c>
      <c r="P36" s="347">
        <f t="shared" si="3"/>
        <v>29.898884384881395</v>
      </c>
      <c r="Q36" s="345">
        <f t="shared" si="4"/>
        <v>3536.804493017608</v>
      </c>
      <c r="R36" s="345">
        <f t="shared" si="5"/>
        <v>6243.426580921758</v>
      </c>
      <c r="S36" s="348">
        <v>1202386</v>
      </c>
      <c r="T36" s="349">
        <f t="shared" si="6"/>
        <v>1647</v>
      </c>
      <c r="U36" s="349">
        <f aca="true" t="shared" si="14" ref="U36:AB36">U20+U35</f>
        <v>933</v>
      </c>
      <c r="V36" s="349">
        <f t="shared" si="14"/>
        <v>25</v>
      </c>
      <c r="W36" s="349">
        <f t="shared" si="14"/>
        <v>689</v>
      </c>
      <c r="X36" s="349">
        <f t="shared" si="14"/>
        <v>36</v>
      </c>
      <c r="Y36" s="349">
        <f t="shared" si="14"/>
        <v>1887</v>
      </c>
      <c r="Z36" s="349">
        <f t="shared" si="14"/>
        <v>216</v>
      </c>
      <c r="AA36" s="349">
        <f t="shared" si="14"/>
        <v>657</v>
      </c>
      <c r="AB36" s="350">
        <f t="shared" si="14"/>
        <v>454</v>
      </c>
    </row>
    <row r="37" spans="1:28" ht="14.25" customHeight="1" thickTop="1">
      <c r="A37" s="973"/>
      <c r="B37" s="973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</row>
    <row r="38" spans="1:11" ht="14.25" customHeight="1">
      <c r="A38" s="863" t="s">
        <v>585</v>
      </c>
      <c r="B38" s="863"/>
      <c r="C38" s="863"/>
      <c r="D38" s="863"/>
      <c r="J38" s="297"/>
      <c r="K38" s="297"/>
    </row>
    <row r="39" spans="1:11" ht="14.25" customHeight="1">
      <c r="A39" s="776" t="s">
        <v>587</v>
      </c>
      <c r="B39" s="776"/>
      <c r="C39" s="776"/>
      <c r="D39" s="776"/>
      <c r="E39" s="776"/>
      <c r="F39" s="776"/>
      <c r="G39" s="776"/>
      <c r="H39" s="776"/>
      <c r="I39" s="776"/>
      <c r="J39" s="15"/>
      <c r="K39" s="15"/>
    </row>
    <row r="40" spans="1:11" ht="14.25" customHeight="1">
      <c r="A40" s="863" t="s">
        <v>586</v>
      </c>
      <c r="B40" s="863"/>
      <c r="C40" s="863"/>
      <c r="D40" s="863"/>
      <c r="J40" s="297"/>
      <c r="K40" s="297"/>
    </row>
    <row r="41" spans="1:9" ht="12.75">
      <c r="A41" s="855"/>
      <c r="B41" s="855"/>
      <c r="C41"/>
      <c r="D41"/>
      <c r="E41"/>
      <c r="F41"/>
      <c r="G41"/>
      <c r="H41"/>
      <c r="I41"/>
    </row>
    <row r="42" ht="12.75">
      <c r="AJ42" s="223"/>
    </row>
    <row r="43" spans="5:36" ht="14.25" customHeight="1">
      <c r="E43" s="177"/>
      <c r="F43" s="177"/>
      <c r="AJ43" s="223"/>
    </row>
    <row r="44" spans="7:36" ht="12.75">
      <c r="G44" s="764" t="s">
        <v>259</v>
      </c>
      <c r="H44" s="764"/>
      <c r="I44" s="764"/>
      <c r="AJ44" s="223"/>
    </row>
    <row r="45" spans="1:9" s="287" customFormat="1" ht="12.75">
      <c r="A45" s="351"/>
      <c r="G45"/>
      <c r="H45"/>
      <c r="I45"/>
    </row>
    <row r="46" spans="7:9" ht="12.75">
      <c r="G46" s="287"/>
      <c r="H46" s="287"/>
      <c r="I46" s="287"/>
    </row>
  </sheetData>
  <sheetProtection/>
  <mergeCells count="44">
    <mergeCell ref="A21:B21"/>
    <mergeCell ref="A22:B22"/>
    <mergeCell ref="A23:A34"/>
    <mergeCell ref="A35:B35"/>
    <mergeCell ref="G44:I44"/>
    <mergeCell ref="A36:B36"/>
    <mergeCell ref="A38:D38"/>
    <mergeCell ref="A39:I39"/>
    <mergeCell ref="A40:D40"/>
    <mergeCell ref="J5:J6"/>
    <mergeCell ref="H4:H6"/>
    <mergeCell ref="A41:B41"/>
    <mergeCell ref="A37:AB37"/>
    <mergeCell ref="A20:B20"/>
    <mergeCell ref="K5:K6"/>
    <mergeCell ref="L5:L6"/>
    <mergeCell ref="R4:R6"/>
    <mergeCell ref="S4:S6"/>
    <mergeCell ref="A7:A19"/>
    <mergeCell ref="Q4:Q6"/>
    <mergeCell ref="J4:L4"/>
    <mergeCell ref="M4:M6"/>
    <mergeCell ref="N4:N6"/>
    <mergeCell ref="O4:O6"/>
    <mergeCell ref="X4:X6"/>
    <mergeCell ref="Y4:Y6"/>
    <mergeCell ref="Z4:Z6"/>
    <mergeCell ref="AA4:AA6"/>
    <mergeCell ref="AB4:AB6"/>
    <mergeCell ref="I4:I6"/>
    <mergeCell ref="T4:T6"/>
    <mergeCell ref="U4:U6"/>
    <mergeCell ref="V4:V6"/>
    <mergeCell ref="W4:W6"/>
    <mergeCell ref="P4:P6"/>
    <mergeCell ref="AG5:AN5"/>
    <mergeCell ref="A2:AB2"/>
    <mergeCell ref="A3:AB3"/>
    <mergeCell ref="A4:B6"/>
    <mergeCell ref="C4:C6"/>
    <mergeCell ref="D4:D6"/>
    <mergeCell ref="E4:E6"/>
    <mergeCell ref="F4:F6"/>
    <mergeCell ref="G4:G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9" width="16.125" style="296" customWidth="1"/>
    <col min="10" max="12" width="11.00390625" style="296" customWidth="1"/>
    <col min="13" max="15" width="13.75390625" style="287" customWidth="1"/>
    <col min="16" max="16384" width="9.125" style="97" customWidth="1"/>
  </cols>
  <sheetData>
    <row r="1" spans="1:15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5" t="s">
        <v>261</v>
      </c>
    </row>
    <row r="2" spans="1:24" ht="22.5" customHeight="1" thickTop="1">
      <c r="A2" s="938" t="s">
        <v>590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40"/>
      <c r="P2" s="292"/>
      <c r="Q2" s="292"/>
      <c r="R2" s="292"/>
      <c r="S2" s="292"/>
      <c r="T2" s="292"/>
      <c r="U2" s="292"/>
      <c r="V2" s="292"/>
      <c r="W2" s="292"/>
      <c r="X2" s="98"/>
    </row>
    <row r="3" spans="1:15" ht="34.5" customHeight="1">
      <c r="A3" s="941" t="s">
        <v>584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3"/>
    </row>
    <row r="4" spans="1:15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62" t="s">
        <v>653</v>
      </c>
    </row>
    <row r="5" spans="1:15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63"/>
    </row>
    <row r="6" spans="1:15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64"/>
    </row>
    <row r="7" spans="1:15" ht="30" customHeight="1">
      <c r="A7" s="974" t="s">
        <v>482</v>
      </c>
      <c r="B7" s="79" t="s">
        <v>483</v>
      </c>
      <c r="C7" s="327">
        <v>1633</v>
      </c>
      <c r="D7" s="327">
        <v>2405443</v>
      </c>
      <c r="E7" s="327">
        <v>62113</v>
      </c>
      <c r="F7" s="327">
        <v>82234</v>
      </c>
      <c r="G7" s="173">
        <v>1265</v>
      </c>
      <c r="H7" s="327">
        <v>351454</v>
      </c>
      <c r="I7" s="327">
        <v>74111</v>
      </c>
      <c r="J7" s="173">
        <v>3978</v>
      </c>
      <c r="K7" s="173">
        <v>6</v>
      </c>
      <c r="L7" s="173">
        <v>2363</v>
      </c>
      <c r="M7" s="328">
        <f>H7/(F7+G7)</f>
        <v>4.209080348267644</v>
      </c>
      <c r="N7" s="328">
        <f>(H7*100)/(C7*365)</f>
        <v>58.964339940776284</v>
      </c>
      <c r="O7" s="392">
        <f>(I7*100/(F7+G7))</f>
        <v>88.75675157786321</v>
      </c>
    </row>
    <row r="8" spans="1:15" ht="21.75" customHeight="1">
      <c r="A8" s="975"/>
      <c r="B8" s="79" t="s">
        <v>487</v>
      </c>
      <c r="C8" s="327">
        <v>30</v>
      </c>
      <c r="D8" s="327">
        <v>207441</v>
      </c>
      <c r="E8" s="327">
        <v>309</v>
      </c>
      <c r="F8" s="327">
        <v>1675</v>
      </c>
      <c r="G8" s="327">
        <v>6</v>
      </c>
      <c r="H8" s="327">
        <v>5035</v>
      </c>
      <c r="I8" s="327">
        <v>919</v>
      </c>
      <c r="J8" s="327">
        <v>53</v>
      </c>
      <c r="K8" s="327">
        <v>0</v>
      </c>
      <c r="L8" s="327">
        <v>24</v>
      </c>
      <c r="M8" s="328">
        <f aca="true" t="shared" si="0" ref="M8:M19">H8/(F8+G8)</f>
        <v>2.995240928019036</v>
      </c>
      <c r="N8" s="328">
        <f aca="true" t="shared" si="1" ref="N8:N38">(H8*100)/(C8*365)</f>
        <v>45.981735159817354</v>
      </c>
      <c r="O8" s="392">
        <f aca="true" t="shared" si="2" ref="O8:O15">(I8*100/(F8+G8))</f>
        <v>54.66983938132064</v>
      </c>
    </row>
    <row r="9" spans="1:15" ht="21.75" customHeight="1">
      <c r="A9" s="975"/>
      <c r="B9" s="79" t="s">
        <v>488</v>
      </c>
      <c r="C9" s="327">
        <v>95</v>
      </c>
      <c r="D9" s="327">
        <v>286077</v>
      </c>
      <c r="E9" s="327">
        <v>5535</v>
      </c>
      <c r="F9" s="327">
        <v>8425</v>
      </c>
      <c r="G9" s="327">
        <v>19</v>
      </c>
      <c r="H9" s="327">
        <v>21345</v>
      </c>
      <c r="I9" s="327">
        <v>5506</v>
      </c>
      <c r="J9" s="327">
        <v>392</v>
      </c>
      <c r="K9" s="327">
        <v>2</v>
      </c>
      <c r="L9" s="327">
        <v>249</v>
      </c>
      <c r="M9" s="328">
        <f t="shared" si="0"/>
        <v>2.527830412126954</v>
      </c>
      <c r="N9" s="328">
        <f t="shared" si="1"/>
        <v>61.55731795241528</v>
      </c>
      <c r="O9" s="392">
        <f t="shared" si="2"/>
        <v>65.20606347702511</v>
      </c>
    </row>
    <row r="10" spans="1:15" ht="27.75" customHeight="1">
      <c r="A10" s="975"/>
      <c r="B10" s="79" t="s">
        <v>489</v>
      </c>
      <c r="C10" s="327">
        <v>14</v>
      </c>
      <c r="D10" s="327">
        <v>103714</v>
      </c>
      <c r="E10" s="327">
        <v>47</v>
      </c>
      <c r="F10" s="327">
        <v>318</v>
      </c>
      <c r="G10" s="327">
        <v>7</v>
      </c>
      <c r="H10" s="327">
        <v>911</v>
      </c>
      <c r="I10" s="327">
        <v>161</v>
      </c>
      <c r="J10" s="327">
        <v>29</v>
      </c>
      <c r="K10" s="327">
        <v>2</v>
      </c>
      <c r="L10" s="327">
        <v>3</v>
      </c>
      <c r="M10" s="328">
        <f t="shared" si="0"/>
        <v>2.8030769230769232</v>
      </c>
      <c r="N10" s="328">
        <f t="shared" si="1"/>
        <v>17.82778864970646</v>
      </c>
      <c r="O10" s="392">
        <f t="shared" si="2"/>
        <v>49.53846153846154</v>
      </c>
    </row>
    <row r="11" spans="1:15" ht="21.75" customHeight="1">
      <c r="A11" s="975"/>
      <c r="B11" s="79" t="s">
        <v>490</v>
      </c>
      <c r="C11" s="327">
        <v>5</v>
      </c>
      <c r="D11" s="327">
        <v>30698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10</v>
      </c>
      <c r="K11" s="327">
        <v>0</v>
      </c>
      <c r="L11" s="327">
        <v>0</v>
      </c>
      <c r="M11" s="328">
        <v>0</v>
      </c>
      <c r="N11" s="328">
        <f t="shared" si="1"/>
        <v>0</v>
      </c>
      <c r="O11" s="392">
        <v>0</v>
      </c>
    </row>
    <row r="12" spans="1:15" ht="21.75" customHeight="1">
      <c r="A12" s="975"/>
      <c r="B12" s="79" t="s">
        <v>491</v>
      </c>
      <c r="C12" s="327">
        <v>25</v>
      </c>
      <c r="D12" s="333">
        <v>139138</v>
      </c>
      <c r="E12" s="333">
        <v>7223</v>
      </c>
      <c r="F12" s="327">
        <v>1846</v>
      </c>
      <c r="G12" s="327">
        <v>9</v>
      </c>
      <c r="H12" s="327">
        <v>6196</v>
      </c>
      <c r="I12" s="327">
        <v>701</v>
      </c>
      <c r="J12" s="327">
        <v>149</v>
      </c>
      <c r="K12" s="327">
        <v>0</v>
      </c>
      <c r="L12" s="327">
        <v>78</v>
      </c>
      <c r="M12" s="328">
        <f t="shared" si="0"/>
        <v>3.3401617250673854</v>
      </c>
      <c r="N12" s="328">
        <f t="shared" si="1"/>
        <v>67.9013698630137</v>
      </c>
      <c r="O12" s="392">
        <f t="shared" si="2"/>
        <v>37.78975741239892</v>
      </c>
    </row>
    <row r="13" spans="1:15" ht="21.75" customHeight="1">
      <c r="A13" s="975"/>
      <c r="B13" s="79" t="s">
        <v>492</v>
      </c>
      <c r="C13" s="327">
        <v>25</v>
      </c>
      <c r="D13" s="327">
        <v>72133</v>
      </c>
      <c r="E13" s="327">
        <v>5604</v>
      </c>
      <c r="F13" s="327">
        <v>755</v>
      </c>
      <c r="G13" s="327">
        <v>7</v>
      </c>
      <c r="H13" s="327">
        <v>4167</v>
      </c>
      <c r="I13" s="327">
        <v>0</v>
      </c>
      <c r="J13" s="327">
        <v>29</v>
      </c>
      <c r="K13" s="327">
        <v>0</v>
      </c>
      <c r="L13" s="327">
        <v>0</v>
      </c>
      <c r="M13" s="328">
        <f t="shared" si="0"/>
        <v>5.468503937007874</v>
      </c>
      <c r="N13" s="328">
        <f t="shared" si="1"/>
        <v>45.66575342465753</v>
      </c>
      <c r="O13" s="392">
        <f t="shared" si="2"/>
        <v>0</v>
      </c>
    </row>
    <row r="14" spans="1:15" ht="26.25" customHeight="1">
      <c r="A14" s="975"/>
      <c r="B14" s="79" t="s">
        <v>493</v>
      </c>
      <c r="C14" s="327">
        <v>5</v>
      </c>
      <c r="D14" s="327">
        <v>24479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7" t="s">
        <v>20</v>
      </c>
      <c r="K14" s="327" t="s">
        <v>20</v>
      </c>
      <c r="L14" s="327" t="s">
        <v>20</v>
      </c>
      <c r="M14" s="328">
        <v>0</v>
      </c>
      <c r="N14" s="328">
        <f t="shared" si="1"/>
        <v>0</v>
      </c>
      <c r="O14" s="392">
        <v>0</v>
      </c>
    </row>
    <row r="15" spans="1:15" ht="27" customHeight="1">
      <c r="A15" s="975"/>
      <c r="B15" s="79" t="s">
        <v>494</v>
      </c>
      <c r="C15" s="327">
        <v>25</v>
      </c>
      <c r="D15" s="327">
        <v>82200</v>
      </c>
      <c r="E15" s="327">
        <v>3080</v>
      </c>
      <c r="F15" s="327">
        <v>399</v>
      </c>
      <c r="G15" s="327">
        <v>0</v>
      </c>
      <c r="H15" s="327">
        <v>1181</v>
      </c>
      <c r="I15" s="327">
        <v>67</v>
      </c>
      <c r="J15" s="327">
        <v>18</v>
      </c>
      <c r="K15" s="327">
        <v>7</v>
      </c>
      <c r="L15" s="327">
        <v>0</v>
      </c>
      <c r="M15" s="328">
        <f t="shared" si="0"/>
        <v>2.9598997493734336</v>
      </c>
      <c r="N15" s="328">
        <f t="shared" si="1"/>
        <v>12.942465753424658</v>
      </c>
      <c r="O15" s="392">
        <f t="shared" si="2"/>
        <v>16.791979949874687</v>
      </c>
    </row>
    <row r="16" spans="1:15" ht="23.25" customHeight="1">
      <c r="A16" s="975"/>
      <c r="B16" s="79" t="s">
        <v>495</v>
      </c>
      <c r="C16" s="327">
        <v>9</v>
      </c>
      <c r="D16" s="327">
        <v>58767</v>
      </c>
      <c r="E16" s="327">
        <v>0</v>
      </c>
      <c r="F16" s="327">
        <v>20</v>
      </c>
      <c r="G16" s="327">
        <v>0</v>
      </c>
      <c r="H16" s="327">
        <v>51</v>
      </c>
      <c r="I16" s="327">
        <v>0</v>
      </c>
      <c r="J16" s="327">
        <v>2</v>
      </c>
      <c r="K16" s="327">
        <v>0</v>
      </c>
      <c r="L16" s="327">
        <v>0</v>
      </c>
      <c r="M16" s="328">
        <f>H16/(F16+G16)</f>
        <v>2.55</v>
      </c>
      <c r="N16" s="328">
        <f>(H16*100)/(C16*365)</f>
        <v>1.552511415525114</v>
      </c>
      <c r="O16" s="392">
        <f>(I16*100/(F16+G16))</f>
        <v>0</v>
      </c>
    </row>
    <row r="17" spans="1:15" ht="27.75" customHeight="1">
      <c r="A17" s="975"/>
      <c r="B17" s="79" t="s">
        <v>496</v>
      </c>
      <c r="C17" s="327">
        <v>10</v>
      </c>
      <c r="D17" s="327">
        <v>21232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327" t="s">
        <v>20</v>
      </c>
      <c r="K17" s="327" t="s">
        <v>20</v>
      </c>
      <c r="L17" s="327" t="s">
        <v>20</v>
      </c>
      <c r="M17" s="328">
        <v>0</v>
      </c>
      <c r="N17" s="328">
        <f>(H17*100)/(C17*365)</f>
        <v>0</v>
      </c>
      <c r="O17" s="392">
        <v>0</v>
      </c>
    </row>
    <row r="18" spans="1:15" ht="27" customHeight="1">
      <c r="A18" s="975"/>
      <c r="B18" s="79" t="s">
        <v>602</v>
      </c>
      <c r="C18" s="327">
        <v>5</v>
      </c>
      <c r="D18" s="327">
        <v>9580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 t="s">
        <v>20</v>
      </c>
      <c r="K18" s="327" t="s">
        <v>20</v>
      </c>
      <c r="L18" s="327" t="s">
        <v>20</v>
      </c>
      <c r="M18" s="328">
        <v>0</v>
      </c>
      <c r="N18" s="328">
        <f t="shared" si="1"/>
        <v>0</v>
      </c>
      <c r="O18" s="392">
        <v>0</v>
      </c>
    </row>
    <row r="19" spans="1:15" s="98" customFormat="1" ht="21.75" customHeight="1">
      <c r="A19" s="979" t="s">
        <v>24</v>
      </c>
      <c r="B19" s="980"/>
      <c r="C19" s="334">
        <f aca="true" t="shared" si="3" ref="C19:L19">SUM(C7:C18)</f>
        <v>1881</v>
      </c>
      <c r="D19" s="334">
        <f t="shared" si="3"/>
        <v>3440902</v>
      </c>
      <c r="E19" s="334">
        <f t="shared" si="3"/>
        <v>83911</v>
      </c>
      <c r="F19" s="334">
        <f t="shared" si="3"/>
        <v>95672</v>
      </c>
      <c r="G19" s="334">
        <f t="shared" si="3"/>
        <v>1313</v>
      </c>
      <c r="H19" s="334">
        <f t="shared" si="3"/>
        <v>390340</v>
      </c>
      <c r="I19" s="334">
        <f t="shared" si="3"/>
        <v>81465</v>
      </c>
      <c r="J19" s="334">
        <f t="shared" si="3"/>
        <v>4660</v>
      </c>
      <c r="K19" s="334">
        <f t="shared" si="3"/>
        <v>17</v>
      </c>
      <c r="L19" s="334">
        <f t="shared" si="3"/>
        <v>2717</v>
      </c>
      <c r="M19" s="335">
        <f t="shared" si="0"/>
        <v>4.024746094756921</v>
      </c>
      <c r="N19" s="335">
        <f t="shared" si="1"/>
        <v>56.8540487790668</v>
      </c>
      <c r="O19" s="393">
        <f>(I19*100/(F19+G19))</f>
        <v>83.9975253905243</v>
      </c>
    </row>
    <row r="20" spans="1:15" ht="26.25" customHeight="1">
      <c r="A20" s="981" t="s">
        <v>497</v>
      </c>
      <c r="B20" s="982"/>
      <c r="C20" s="327">
        <v>1216</v>
      </c>
      <c r="D20" s="327">
        <v>643835</v>
      </c>
      <c r="E20" s="327">
        <v>38574</v>
      </c>
      <c r="F20" s="327">
        <v>107703</v>
      </c>
      <c r="G20" s="327">
        <v>1741</v>
      </c>
      <c r="H20" s="327">
        <v>422868</v>
      </c>
      <c r="I20" s="327">
        <v>35693</v>
      </c>
      <c r="J20" s="173">
        <v>447</v>
      </c>
      <c r="K20" s="173">
        <v>161</v>
      </c>
      <c r="L20" s="173">
        <v>944</v>
      </c>
      <c r="M20" s="328">
        <v>0</v>
      </c>
      <c r="N20" s="328">
        <f t="shared" si="1"/>
        <v>95.27487382840663</v>
      </c>
      <c r="O20" s="392">
        <f>(I20*100/(F20+G20))</f>
        <v>32.61302583969884</v>
      </c>
    </row>
    <row r="21" spans="1:15" ht="26.25" customHeight="1">
      <c r="A21" s="981" t="s">
        <v>498</v>
      </c>
      <c r="B21" s="982"/>
      <c r="C21" s="327">
        <v>100</v>
      </c>
      <c r="D21" s="327">
        <v>92798</v>
      </c>
      <c r="E21" s="327">
        <v>0</v>
      </c>
      <c r="F21" s="327">
        <v>2335</v>
      </c>
      <c r="G21" s="327">
        <v>0</v>
      </c>
      <c r="H21" s="327">
        <v>13121</v>
      </c>
      <c r="I21" s="327">
        <v>1414</v>
      </c>
      <c r="J21" s="327">
        <v>0</v>
      </c>
      <c r="K21" s="327">
        <v>0</v>
      </c>
      <c r="L21" s="327">
        <v>7</v>
      </c>
      <c r="M21" s="328">
        <v>0</v>
      </c>
      <c r="N21" s="328">
        <f t="shared" si="1"/>
        <v>35.94794520547945</v>
      </c>
      <c r="O21" s="392">
        <f aca="true" t="shared" si="4" ref="O21:O38">(I21*100/(F21+G21))</f>
        <v>60.55674518201285</v>
      </c>
    </row>
    <row r="22" spans="1:15" ht="27" customHeight="1">
      <c r="A22" s="877" t="s">
        <v>499</v>
      </c>
      <c r="B22" s="79" t="s">
        <v>500</v>
      </c>
      <c r="C22" s="327">
        <v>22</v>
      </c>
      <c r="D22" s="327">
        <v>94626</v>
      </c>
      <c r="E22" s="327">
        <v>3391</v>
      </c>
      <c r="F22" s="327">
        <v>4213</v>
      </c>
      <c r="G22" s="327">
        <v>8</v>
      </c>
      <c r="H22" s="327">
        <v>7252</v>
      </c>
      <c r="I22" s="327">
        <v>4311</v>
      </c>
      <c r="J22" s="327">
        <v>149</v>
      </c>
      <c r="K22" s="327">
        <v>0</v>
      </c>
      <c r="L22" s="327">
        <v>306</v>
      </c>
      <c r="M22" s="328">
        <f aca="true" t="shared" si="5" ref="M22:M38">H22/(F22+G22)</f>
        <v>1.7180762852404643</v>
      </c>
      <c r="N22" s="328">
        <f t="shared" si="1"/>
        <v>90.31133250311332</v>
      </c>
      <c r="O22" s="392">
        <f t="shared" si="4"/>
        <v>102.13219616204691</v>
      </c>
    </row>
    <row r="23" spans="1:15" ht="26.25" customHeight="1">
      <c r="A23" s="878"/>
      <c r="B23" s="342" t="s">
        <v>501</v>
      </c>
      <c r="C23" s="327">
        <v>49</v>
      </c>
      <c r="D23" s="327">
        <v>143065</v>
      </c>
      <c r="E23" s="327">
        <v>0</v>
      </c>
      <c r="F23" s="327">
        <v>3504</v>
      </c>
      <c r="G23" s="327">
        <v>3</v>
      </c>
      <c r="H23" s="327">
        <v>4261</v>
      </c>
      <c r="I23" s="327">
        <v>2937</v>
      </c>
      <c r="J23" s="327">
        <v>38</v>
      </c>
      <c r="K23" s="327">
        <v>0</v>
      </c>
      <c r="L23" s="327">
        <v>104</v>
      </c>
      <c r="M23" s="328">
        <f t="shared" si="5"/>
        <v>1.2149985742800113</v>
      </c>
      <c r="N23" s="328">
        <f t="shared" si="1"/>
        <v>23.824433883142298</v>
      </c>
      <c r="O23" s="392">
        <f t="shared" si="4"/>
        <v>83.74679213002567</v>
      </c>
    </row>
    <row r="24" spans="1:15" ht="21.75" customHeight="1">
      <c r="A24" s="878"/>
      <c r="B24" s="342" t="s">
        <v>502</v>
      </c>
      <c r="C24" s="327">
        <v>25</v>
      </c>
      <c r="D24" s="327">
        <v>87199</v>
      </c>
      <c r="E24" s="327">
        <v>0</v>
      </c>
      <c r="F24" s="327">
        <v>2129</v>
      </c>
      <c r="G24" s="327">
        <v>0</v>
      </c>
      <c r="H24" s="327">
        <v>2577</v>
      </c>
      <c r="I24" s="327">
        <v>1913</v>
      </c>
      <c r="J24" s="327">
        <v>173</v>
      </c>
      <c r="K24" s="327">
        <v>23</v>
      </c>
      <c r="L24" s="327">
        <v>485</v>
      </c>
      <c r="M24" s="328">
        <f t="shared" si="5"/>
        <v>1.2104274307186473</v>
      </c>
      <c r="N24" s="328">
        <f t="shared" si="1"/>
        <v>28.24109589041096</v>
      </c>
      <c r="O24" s="392">
        <f t="shared" si="4"/>
        <v>89.85439173320808</v>
      </c>
    </row>
    <row r="25" spans="1:15" ht="21.75" customHeight="1">
      <c r="A25" s="878"/>
      <c r="B25" s="342" t="s">
        <v>503</v>
      </c>
      <c r="C25" s="327">
        <v>45</v>
      </c>
      <c r="D25" s="327">
        <v>189560</v>
      </c>
      <c r="E25" s="327">
        <v>0</v>
      </c>
      <c r="F25" s="327">
        <v>10694</v>
      </c>
      <c r="G25" s="327">
        <v>28</v>
      </c>
      <c r="H25" s="327">
        <v>15320</v>
      </c>
      <c r="I25" s="327">
        <v>9265</v>
      </c>
      <c r="J25" s="327">
        <v>117</v>
      </c>
      <c r="K25" s="327">
        <v>71</v>
      </c>
      <c r="L25" s="327">
        <v>249</v>
      </c>
      <c r="M25" s="328">
        <f t="shared" si="5"/>
        <v>1.4288379033762357</v>
      </c>
      <c r="N25" s="328">
        <f t="shared" si="1"/>
        <v>93.2724505327245</v>
      </c>
      <c r="O25" s="392">
        <f t="shared" si="4"/>
        <v>86.41111732885656</v>
      </c>
    </row>
    <row r="26" spans="1:15" ht="21.75" customHeight="1">
      <c r="A26" s="878"/>
      <c r="B26" s="79" t="s">
        <v>504</v>
      </c>
      <c r="C26" s="327">
        <v>49</v>
      </c>
      <c r="D26" s="327">
        <v>150668</v>
      </c>
      <c r="E26" s="327">
        <v>7381</v>
      </c>
      <c r="F26" s="327">
        <v>7388</v>
      </c>
      <c r="G26" s="327">
        <v>1</v>
      </c>
      <c r="H26" s="327">
        <v>10050</v>
      </c>
      <c r="I26" s="327">
        <v>5829</v>
      </c>
      <c r="J26" s="327">
        <v>308</v>
      </c>
      <c r="K26" s="327">
        <v>0</v>
      </c>
      <c r="L26" s="327">
        <v>825</v>
      </c>
      <c r="M26" s="328">
        <f t="shared" si="5"/>
        <v>1.3601299228583028</v>
      </c>
      <c r="N26" s="328">
        <f t="shared" si="1"/>
        <v>56.1923399496785</v>
      </c>
      <c r="O26" s="392">
        <f t="shared" si="4"/>
        <v>78.88753552578157</v>
      </c>
    </row>
    <row r="27" spans="1:15" ht="21.75" customHeight="1">
      <c r="A27" s="878"/>
      <c r="B27" s="79" t="s">
        <v>505</v>
      </c>
      <c r="C27" s="327">
        <v>29</v>
      </c>
      <c r="D27" s="327">
        <v>89853</v>
      </c>
      <c r="E27" s="327">
        <v>0</v>
      </c>
      <c r="F27" s="327">
        <v>9646</v>
      </c>
      <c r="G27" s="327">
        <v>3</v>
      </c>
      <c r="H27" s="327">
        <v>11326</v>
      </c>
      <c r="I27" s="327">
        <v>9144</v>
      </c>
      <c r="J27" s="327">
        <v>2089</v>
      </c>
      <c r="K27" s="327">
        <v>3</v>
      </c>
      <c r="L27" s="327">
        <v>3683</v>
      </c>
      <c r="M27" s="328">
        <f t="shared" si="5"/>
        <v>1.173800393823194</v>
      </c>
      <c r="N27" s="328">
        <f t="shared" si="1"/>
        <v>107.00047236655645</v>
      </c>
      <c r="O27" s="392">
        <f t="shared" si="4"/>
        <v>94.7662970255985</v>
      </c>
    </row>
    <row r="28" spans="1:15" ht="21.75" customHeight="1">
      <c r="A28" s="878"/>
      <c r="B28" s="79" t="s">
        <v>506</v>
      </c>
      <c r="C28" s="327">
        <v>142</v>
      </c>
      <c r="D28" s="327">
        <v>343032</v>
      </c>
      <c r="E28" s="327">
        <v>9427</v>
      </c>
      <c r="F28" s="327">
        <v>27240</v>
      </c>
      <c r="G28" s="327">
        <v>87</v>
      </c>
      <c r="H28" s="327">
        <v>27975</v>
      </c>
      <c r="I28" s="327">
        <v>12216</v>
      </c>
      <c r="J28" s="327">
        <v>857</v>
      </c>
      <c r="K28" s="327">
        <v>0</v>
      </c>
      <c r="L28" s="327">
        <v>1255</v>
      </c>
      <c r="M28" s="328">
        <f t="shared" si="5"/>
        <v>1.0237128115051048</v>
      </c>
      <c r="N28" s="328">
        <f t="shared" si="1"/>
        <v>53.97453212425236</v>
      </c>
      <c r="O28" s="392">
        <f t="shared" si="4"/>
        <v>44.70304094851246</v>
      </c>
    </row>
    <row r="29" spans="1:15" ht="21.75" customHeight="1">
      <c r="A29" s="878"/>
      <c r="B29" s="79" t="s">
        <v>507</v>
      </c>
      <c r="C29" s="327">
        <v>44</v>
      </c>
      <c r="D29" s="327">
        <v>193157</v>
      </c>
      <c r="E29" s="327">
        <v>2937</v>
      </c>
      <c r="F29" s="327">
        <v>6059</v>
      </c>
      <c r="G29" s="327">
        <v>5</v>
      </c>
      <c r="H29" s="327">
        <v>8818</v>
      </c>
      <c r="I29" s="327">
        <v>7012</v>
      </c>
      <c r="J29" s="327">
        <v>74</v>
      </c>
      <c r="K29" s="327">
        <v>0</v>
      </c>
      <c r="L29" s="327">
        <v>55</v>
      </c>
      <c r="M29" s="328">
        <f t="shared" si="5"/>
        <v>1.454155672823219</v>
      </c>
      <c r="N29" s="328">
        <f t="shared" si="1"/>
        <v>54.906600249066</v>
      </c>
      <c r="O29" s="392">
        <f t="shared" si="4"/>
        <v>115.63324538258576</v>
      </c>
    </row>
    <row r="30" spans="1:15" ht="21.75" customHeight="1">
      <c r="A30" s="878"/>
      <c r="B30" s="79" t="s">
        <v>508</v>
      </c>
      <c r="C30" s="343">
        <v>19</v>
      </c>
      <c r="D30" s="327">
        <v>38213</v>
      </c>
      <c r="E30" s="327">
        <v>27750</v>
      </c>
      <c r="F30" s="327">
        <v>2273</v>
      </c>
      <c r="G30" s="327">
        <v>0</v>
      </c>
      <c r="H30" s="327">
        <v>4073</v>
      </c>
      <c r="I30" s="327">
        <v>1387</v>
      </c>
      <c r="J30" s="327">
        <v>0</v>
      </c>
      <c r="K30" s="327">
        <v>0</v>
      </c>
      <c r="L30" s="327">
        <v>0</v>
      </c>
      <c r="M30" s="328">
        <f t="shared" si="5"/>
        <v>1.7919049714034316</v>
      </c>
      <c r="N30" s="328">
        <f t="shared" si="1"/>
        <v>58.73107426099495</v>
      </c>
      <c r="O30" s="392">
        <f t="shared" si="4"/>
        <v>61.02067751869776</v>
      </c>
    </row>
    <row r="31" spans="1:15" ht="21.75" customHeight="1">
      <c r="A31" s="878"/>
      <c r="B31" s="79" t="s">
        <v>509</v>
      </c>
      <c r="C31" s="343">
        <v>26</v>
      </c>
      <c r="D31" s="327">
        <v>44933</v>
      </c>
      <c r="E31" s="327">
        <v>0</v>
      </c>
      <c r="F31" s="327">
        <v>5698</v>
      </c>
      <c r="G31" s="327">
        <v>15</v>
      </c>
      <c r="H31" s="327">
        <v>9974</v>
      </c>
      <c r="I31" s="327">
        <v>4645</v>
      </c>
      <c r="J31" s="327">
        <v>0</v>
      </c>
      <c r="K31" s="327">
        <v>0</v>
      </c>
      <c r="L31" s="327">
        <v>0</v>
      </c>
      <c r="M31" s="328">
        <f t="shared" si="5"/>
        <v>1.7458428146332925</v>
      </c>
      <c r="N31" s="328">
        <f t="shared" si="1"/>
        <v>105.10010537407798</v>
      </c>
      <c r="O31" s="392">
        <f t="shared" si="4"/>
        <v>81.30579380360581</v>
      </c>
    </row>
    <row r="32" spans="1:15" ht="21.75" customHeight="1">
      <c r="A32" s="878"/>
      <c r="B32" s="79" t="s">
        <v>510</v>
      </c>
      <c r="C32" s="343">
        <v>78</v>
      </c>
      <c r="D32" s="327">
        <v>278663</v>
      </c>
      <c r="E32" s="327">
        <v>1341</v>
      </c>
      <c r="F32" s="327">
        <v>12305</v>
      </c>
      <c r="G32" s="327">
        <v>4</v>
      </c>
      <c r="H32" s="327">
        <v>18341</v>
      </c>
      <c r="I32" s="327">
        <v>16044</v>
      </c>
      <c r="J32" s="327">
        <v>317</v>
      </c>
      <c r="K32" s="327">
        <v>0</v>
      </c>
      <c r="L32" s="327">
        <v>949</v>
      </c>
      <c r="M32" s="328">
        <f t="shared" si="5"/>
        <v>1.4900479324071818</v>
      </c>
      <c r="N32" s="328">
        <f t="shared" si="1"/>
        <v>64.42219880576044</v>
      </c>
      <c r="O32" s="392">
        <f t="shared" si="4"/>
        <v>130.3436509870826</v>
      </c>
    </row>
    <row r="33" spans="1:15" ht="21.75" customHeight="1">
      <c r="A33" s="878"/>
      <c r="B33" s="79" t="s">
        <v>511</v>
      </c>
      <c r="C33" s="327">
        <v>89</v>
      </c>
      <c r="D33" s="327">
        <v>245759</v>
      </c>
      <c r="E33" s="327">
        <v>9480</v>
      </c>
      <c r="F33" s="327">
        <v>12228</v>
      </c>
      <c r="G33" s="327">
        <v>170</v>
      </c>
      <c r="H33" s="327">
        <v>25343</v>
      </c>
      <c r="I33" s="327">
        <v>8383</v>
      </c>
      <c r="J33" s="327">
        <v>111</v>
      </c>
      <c r="K33" s="327">
        <v>1</v>
      </c>
      <c r="L33" s="327">
        <v>429</v>
      </c>
      <c r="M33" s="328">
        <f>H33/(F33+G33)</f>
        <v>2.044120019357961</v>
      </c>
      <c r="N33" s="328">
        <f>(H33*100)/(C33*365)</f>
        <v>78.01446821609974</v>
      </c>
      <c r="O33" s="392">
        <f>(I33*100/(F33+G33))</f>
        <v>67.6157444749153</v>
      </c>
    </row>
    <row r="34" spans="1:15" ht="21.75" customHeight="1">
      <c r="A34" s="878"/>
      <c r="B34" s="79" t="s">
        <v>599</v>
      </c>
      <c r="C34" s="327">
        <v>61</v>
      </c>
      <c r="D34" s="327">
        <v>121533</v>
      </c>
      <c r="E34" s="327">
        <v>5561</v>
      </c>
      <c r="F34" s="327">
        <v>8552</v>
      </c>
      <c r="G34" s="327">
        <v>12</v>
      </c>
      <c r="H34" s="327">
        <v>10386</v>
      </c>
      <c r="I34" s="327">
        <v>5458</v>
      </c>
      <c r="J34" s="327">
        <v>527</v>
      </c>
      <c r="K34" s="327">
        <v>0</v>
      </c>
      <c r="L34" s="327">
        <v>1330</v>
      </c>
      <c r="M34" s="328">
        <f>H34/(F34+G34)</f>
        <v>1.2127510509107893</v>
      </c>
      <c r="N34" s="328">
        <f>(H34*100)/(C34*365)</f>
        <v>46.647204132045815</v>
      </c>
      <c r="O34" s="392">
        <f>(I34*100/(F34+G34))</f>
        <v>63.73190098085007</v>
      </c>
    </row>
    <row r="35" spans="1:15" ht="21.75" customHeight="1">
      <c r="A35" s="878"/>
      <c r="B35" s="79" t="s">
        <v>600</v>
      </c>
      <c r="C35" s="327">
        <v>144</v>
      </c>
      <c r="D35" s="327">
        <v>297454</v>
      </c>
      <c r="E35" s="327">
        <v>1687</v>
      </c>
      <c r="F35" s="327">
        <v>24108</v>
      </c>
      <c r="G35" s="327">
        <v>30</v>
      </c>
      <c r="H35" s="327">
        <v>42703</v>
      </c>
      <c r="I35" s="327">
        <v>23088</v>
      </c>
      <c r="J35" s="327">
        <v>195</v>
      </c>
      <c r="K35" s="327">
        <v>33</v>
      </c>
      <c r="L35" s="327">
        <v>921</v>
      </c>
      <c r="M35" s="328">
        <f>H35/(F35+G35)</f>
        <v>1.7691192310879111</v>
      </c>
      <c r="N35" s="328">
        <f>(H35*100)/(C35*365)</f>
        <v>81.24619482496195</v>
      </c>
      <c r="O35" s="392">
        <f>(I35*100/(F35+G35))</f>
        <v>95.65001242853592</v>
      </c>
    </row>
    <row r="36" spans="1:15" ht="21.75" customHeight="1">
      <c r="A36" s="879"/>
      <c r="B36" s="79" t="s">
        <v>601</v>
      </c>
      <c r="C36" s="327">
        <v>25</v>
      </c>
      <c r="D36" s="327">
        <v>6823</v>
      </c>
      <c r="E36" s="327">
        <v>0</v>
      </c>
      <c r="F36" s="327">
        <v>0</v>
      </c>
      <c r="G36" s="327">
        <v>0</v>
      </c>
      <c r="H36" s="327">
        <v>2</v>
      </c>
      <c r="I36" s="327">
        <v>497</v>
      </c>
      <c r="J36" s="327">
        <v>0</v>
      </c>
      <c r="K36" s="327">
        <v>0</v>
      </c>
      <c r="L36" s="327">
        <v>0</v>
      </c>
      <c r="M36" s="328">
        <v>0</v>
      </c>
      <c r="N36" s="328">
        <f t="shared" si="1"/>
        <v>0.021917808219178082</v>
      </c>
      <c r="O36" s="392">
        <v>0</v>
      </c>
    </row>
    <row r="37" spans="1:15" s="344" customFormat="1" ht="21.75" customHeight="1">
      <c r="A37" s="979" t="s">
        <v>24</v>
      </c>
      <c r="B37" s="980"/>
      <c r="C37" s="334">
        <f aca="true" t="shared" si="6" ref="C37:L37">SUM(C20:C36)</f>
        <v>2163</v>
      </c>
      <c r="D37" s="334">
        <f t="shared" si="6"/>
        <v>3061171</v>
      </c>
      <c r="E37" s="334">
        <f t="shared" si="6"/>
        <v>107529</v>
      </c>
      <c r="F37" s="334">
        <f t="shared" si="6"/>
        <v>246075</v>
      </c>
      <c r="G37" s="334">
        <f t="shared" si="6"/>
        <v>2107</v>
      </c>
      <c r="H37" s="334">
        <f t="shared" si="6"/>
        <v>634390</v>
      </c>
      <c r="I37" s="334">
        <f t="shared" si="6"/>
        <v>149236</v>
      </c>
      <c r="J37" s="334">
        <f t="shared" si="6"/>
        <v>5402</v>
      </c>
      <c r="K37" s="334">
        <f t="shared" si="6"/>
        <v>292</v>
      </c>
      <c r="L37" s="334">
        <f t="shared" si="6"/>
        <v>11542</v>
      </c>
      <c r="M37" s="335">
        <f t="shared" si="5"/>
        <v>2.5561483105140583</v>
      </c>
      <c r="N37" s="335">
        <f t="shared" si="1"/>
        <v>80.35389711144465</v>
      </c>
      <c r="O37" s="393">
        <f t="shared" si="4"/>
        <v>60.13167755921058</v>
      </c>
    </row>
    <row r="38" spans="1:15" s="344" customFormat="1" ht="30" customHeight="1" thickBot="1">
      <c r="A38" s="977" t="s">
        <v>512</v>
      </c>
      <c r="B38" s="978"/>
      <c r="C38" s="345">
        <f aca="true" t="shared" si="7" ref="C38:L38">C19+C37</f>
        <v>4044</v>
      </c>
      <c r="D38" s="345">
        <f t="shared" si="7"/>
        <v>6502073</v>
      </c>
      <c r="E38" s="345">
        <f t="shared" si="7"/>
        <v>191440</v>
      </c>
      <c r="F38" s="345">
        <f t="shared" si="7"/>
        <v>341747</v>
      </c>
      <c r="G38" s="345">
        <f t="shared" si="7"/>
        <v>3420</v>
      </c>
      <c r="H38" s="345">
        <f t="shared" si="7"/>
        <v>1024730</v>
      </c>
      <c r="I38" s="345">
        <f t="shared" si="7"/>
        <v>230701</v>
      </c>
      <c r="J38" s="345">
        <f t="shared" si="7"/>
        <v>10062</v>
      </c>
      <c r="K38" s="345">
        <f t="shared" si="7"/>
        <v>309</v>
      </c>
      <c r="L38" s="345">
        <f t="shared" si="7"/>
        <v>14259</v>
      </c>
      <c r="M38" s="346">
        <f t="shared" si="5"/>
        <v>2.9687948152633363</v>
      </c>
      <c r="N38" s="346">
        <f t="shared" si="1"/>
        <v>69.42332967494546</v>
      </c>
      <c r="O38" s="394">
        <f t="shared" si="4"/>
        <v>66.83750184693207</v>
      </c>
    </row>
    <row r="39" spans="1:15" ht="14.25" customHeight="1" thickTop="1">
      <c r="A39" s="973"/>
      <c r="B39" s="973"/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</row>
    <row r="40" spans="1:11" ht="14.25" customHeight="1">
      <c r="A40" s="863" t="s">
        <v>589</v>
      </c>
      <c r="B40" s="863"/>
      <c r="C40" s="863"/>
      <c r="D40" s="863"/>
      <c r="J40" s="297"/>
      <c r="K40" s="297"/>
    </row>
    <row r="41" spans="1:11" ht="14.25" customHeight="1">
      <c r="A41" s="776" t="s">
        <v>588</v>
      </c>
      <c r="B41" s="776"/>
      <c r="C41" s="776"/>
      <c r="D41" s="776"/>
      <c r="E41" s="776"/>
      <c r="F41" s="776"/>
      <c r="G41" s="776"/>
      <c r="H41" s="776"/>
      <c r="I41" s="776"/>
      <c r="J41" s="15"/>
      <c r="K41" s="15"/>
    </row>
    <row r="42" spans="1:11" ht="14.25" customHeight="1">
      <c r="A42" s="863" t="s">
        <v>586</v>
      </c>
      <c r="B42" s="863"/>
      <c r="C42" s="863"/>
      <c r="D42" s="863"/>
      <c r="J42" s="297"/>
      <c r="K42" s="297"/>
    </row>
    <row r="43" spans="1:23" ht="12.75">
      <c r="A43" s="218"/>
      <c r="B43" s="218"/>
      <c r="C43" s="218"/>
      <c r="D43" s="218"/>
      <c r="E43" s="218"/>
      <c r="W43" s="223"/>
    </row>
    <row r="44" spans="1:23" ht="12.75">
      <c r="A44" s="218"/>
      <c r="E44" s="218"/>
      <c r="F44" s="218"/>
      <c r="G44" s="218"/>
      <c r="H44" s="218"/>
      <c r="W44" s="223"/>
    </row>
    <row r="45" spans="5:23" ht="14.25" customHeight="1">
      <c r="E45" s="177"/>
      <c r="F45" s="764" t="s">
        <v>259</v>
      </c>
      <c r="G45" s="764"/>
      <c r="H45" s="764"/>
      <c r="I45" s="177"/>
      <c r="W45" s="223"/>
    </row>
    <row r="46" ht="12.75">
      <c r="W46" s="223"/>
    </row>
    <row r="47" s="287" customFormat="1" ht="12.75">
      <c r="A47" s="351"/>
    </row>
  </sheetData>
  <sheetProtection/>
  <mergeCells count="29">
    <mergeCell ref="F45:H45"/>
    <mergeCell ref="A38:B38"/>
    <mergeCell ref="A40:D40"/>
    <mergeCell ref="A41:I41"/>
    <mergeCell ref="A42:D42"/>
    <mergeCell ref="A7:A18"/>
    <mergeCell ref="A19:B19"/>
    <mergeCell ref="A20:B20"/>
    <mergeCell ref="A21:B21"/>
    <mergeCell ref="A22:A36"/>
    <mergeCell ref="I4:I6"/>
    <mergeCell ref="A37:B37"/>
    <mergeCell ref="J4:L4"/>
    <mergeCell ref="M4:M6"/>
    <mergeCell ref="N4:N6"/>
    <mergeCell ref="O4:O6"/>
    <mergeCell ref="J5:J6"/>
    <mergeCell ref="K5:K6"/>
    <mergeCell ref="L5:L6"/>
    <mergeCell ref="A39:O39"/>
    <mergeCell ref="A2:O2"/>
    <mergeCell ref="A3:O3"/>
    <mergeCell ref="A4:B6"/>
    <mergeCell ref="C4:C6"/>
    <mergeCell ref="D4:D6"/>
    <mergeCell ref="E4:E6"/>
    <mergeCell ref="F4:F6"/>
    <mergeCell ref="G4:G6"/>
    <mergeCell ref="H4:H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9" width="16.125" style="296" customWidth="1"/>
    <col min="10" max="12" width="11.00390625" style="296" customWidth="1"/>
    <col min="13" max="15" width="13.75390625" style="287" customWidth="1"/>
    <col min="16" max="16384" width="9.125" style="97" customWidth="1"/>
  </cols>
  <sheetData>
    <row r="1" spans="1:24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5" t="s">
        <v>261</v>
      </c>
      <c r="W1" s="98"/>
      <c r="X1" s="98"/>
    </row>
    <row r="2" spans="1:24" ht="22.5" customHeight="1" thickTop="1">
      <c r="A2" s="938" t="s">
        <v>648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40"/>
      <c r="P2" s="292"/>
      <c r="Q2" s="292"/>
      <c r="R2" s="292"/>
      <c r="S2" s="292"/>
      <c r="T2" s="292"/>
      <c r="U2" s="292"/>
      <c r="V2" s="292"/>
      <c r="W2" s="292"/>
      <c r="X2" s="98"/>
    </row>
    <row r="3" spans="1:15" ht="34.5" customHeight="1">
      <c r="A3" s="941" t="s">
        <v>649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3"/>
    </row>
    <row r="4" spans="1:15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62" t="s">
        <v>653</v>
      </c>
    </row>
    <row r="5" spans="1:15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63"/>
    </row>
    <row r="6" spans="1:15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64"/>
    </row>
    <row r="7" spans="1:15" ht="30" customHeight="1">
      <c r="A7" s="974" t="s">
        <v>482</v>
      </c>
      <c r="B7" s="79" t="s">
        <v>483</v>
      </c>
      <c r="C7" s="327">
        <v>1480</v>
      </c>
      <c r="D7" s="327">
        <v>2607885</v>
      </c>
      <c r="E7" s="327">
        <v>4733</v>
      </c>
      <c r="F7" s="327">
        <v>82380</v>
      </c>
      <c r="G7" s="173">
        <v>1511</v>
      </c>
      <c r="H7" s="327">
        <v>361680</v>
      </c>
      <c r="I7" s="327">
        <v>104189</v>
      </c>
      <c r="J7" s="173">
        <v>4016</v>
      </c>
      <c r="K7" s="173">
        <v>3</v>
      </c>
      <c r="L7" s="173">
        <v>2798</v>
      </c>
      <c r="M7" s="328">
        <f>H7/(F7+G7)</f>
        <v>4.311308722032161</v>
      </c>
      <c r="N7" s="328">
        <f>(H7*100)/(C7*365)</f>
        <v>66.95298037763791</v>
      </c>
      <c r="O7" s="392">
        <f>(I7*100/(F7+G7))</f>
        <v>124.19568249275846</v>
      </c>
    </row>
    <row r="8" spans="1:15" ht="21.75" customHeight="1">
      <c r="A8" s="975"/>
      <c r="B8" s="79" t="s">
        <v>487</v>
      </c>
      <c r="C8" s="327">
        <v>30</v>
      </c>
      <c r="D8" s="327">
        <v>169644</v>
      </c>
      <c r="E8" s="327">
        <v>0</v>
      </c>
      <c r="F8" s="327">
        <v>1326</v>
      </c>
      <c r="G8" s="327">
        <v>1</v>
      </c>
      <c r="H8" s="327">
        <v>3495</v>
      </c>
      <c r="I8" s="327">
        <v>725</v>
      </c>
      <c r="J8" s="327">
        <v>29</v>
      </c>
      <c r="K8" s="327">
        <v>0</v>
      </c>
      <c r="L8" s="327">
        <v>25</v>
      </c>
      <c r="M8" s="328">
        <f aca="true" t="shared" si="0" ref="M8:M19">H8/(F8+G8)</f>
        <v>2.6337603617181613</v>
      </c>
      <c r="N8" s="328">
        <f aca="true" t="shared" si="1" ref="N8:N39">(H8*100)/(C8*365)</f>
        <v>31.91780821917808</v>
      </c>
      <c r="O8" s="392">
        <f aca="true" t="shared" si="2" ref="O8:O15">(I8*100/(F8+G8))</f>
        <v>54.634513941220796</v>
      </c>
    </row>
    <row r="9" spans="1:15" ht="21.75" customHeight="1">
      <c r="A9" s="975"/>
      <c r="B9" s="79" t="s">
        <v>488</v>
      </c>
      <c r="C9" s="327">
        <v>87</v>
      </c>
      <c r="D9" s="327">
        <v>257046</v>
      </c>
      <c r="E9" s="327">
        <v>7367</v>
      </c>
      <c r="F9" s="327">
        <v>7040</v>
      </c>
      <c r="G9" s="327">
        <v>6</v>
      </c>
      <c r="H9" s="327">
        <v>20095</v>
      </c>
      <c r="I9" s="327">
        <v>17904</v>
      </c>
      <c r="J9" s="327">
        <v>405</v>
      </c>
      <c r="K9" s="327">
        <v>0</v>
      </c>
      <c r="L9" s="327">
        <v>233</v>
      </c>
      <c r="M9" s="328">
        <f t="shared" si="0"/>
        <v>2.851972750496736</v>
      </c>
      <c r="N9" s="328">
        <f t="shared" si="1"/>
        <v>63.28137301212408</v>
      </c>
      <c r="O9" s="392">
        <f t="shared" si="2"/>
        <v>254.10161793925633</v>
      </c>
    </row>
    <row r="10" spans="1:15" ht="27.75" customHeight="1">
      <c r="A10" s="975"/>
      <c r="B10" s="79" t="s">
        <v>489</v>
      </c>
      <c r="C10" s="327">
        <v>14</v>
      </c>
      <c r="D10" s="327">
        <v>87134</v>
      </c>
      <c r="E10" s="327">
        <v>4967</v>
      </c>
      <c r="F10" s="327">
        <v>128</v>
      </c>
      <c r="G10" s="327">
        <v>2</v>
      </c>
      <c r="H10" s="327">
        <v>475</v>
      </c>
      <c r="I10" s="327">
        <v>128</v>
      </c>
      <c r="J10" s="327">
        <v>22</v>
      </c>
      <c r="K10" s="327">
        <v>0</v>
      </c>
      <c r="L10" s="327">
        <v>1</v>
      </c>
      <c r="M10" s="328">
        <f t="shared" si="0"/>
        <v>3.6538461538461537</v>
      </c>
      <c r="N10" s="328">
        <f t="shared" si="1"/>
        <v>9.29549902152642</v>
      </c>
      <c r="O10" s="392">
        <f t="shared" si="2"/>
        <v>98.46153846153847</v>
      </c>
    </row>
    <row r="11" spans="1:15" ht="21.75" customHeight="1">
      <c r="A11" s="975"/>
      <c r="B11" s="79" t="s">
        <v>490</v>
      </c>
      <c r="C11" s="327">
        <v>5</v>
      </c>
      <c r="D11" s="327">
        <v>24084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18</v>
      </c>
      <c r="K11" s="327">
        <v>0</v>
      </c>
      <c r="L11" s="327">
        <v>0</v>
      </c>
      <c r="M11" s="328">
        <v>0</v>
      </c>
      <c r="N11" s="328">
        <f t="shared" si="1"/>
        <v>0</v>
      </c>
      <c r="O11" s="392">
        <v>0</v>
      </c>
    </row>
    <row r="12" spans="1:15" ht="21.75" customHeight="1">
      <c r="A12" s="975"/>
      <c r="B12" s="79" t="s">
        <v>491</v>
      </c>
      <c r="C12" s="327">
        <v>25</v>
      </c>
      <c r="D12" s="333">
        <v>122863</v>
      </c>
      <c r="E12" s="333">
        <v>23</v>
      </c>
      <c r="F12" s="327">
        <v>1331</v>
      </c>
      <c r="G12" s="327">
        <v>15</v>
      </c>
      <c r="H12" s="327">
        <v>4811</v>
      </c>
      <c r="I12" s="327">
        <v>406</v>
      </c>
      <c r="J12" s="327">
        <v>54</v>
      </c>
      <c r="K12" s="327">
        <v>0</v>
      </c>
      <c r="L12" s="327">
        <v>0</v>
      </c>
      <c r="M12" s="328">
        <f t="shared" si="0"/>
        <v>3.574294205052006</v>
      </c>
      <c r="N12" s="328">
        <f t="shared" si="1"/>
        <v>52.723287671232875</v>
      </c>
      <c r="O12" s="392">
        <f t="shared" si="2"/>
        <v>30.163447251114412</v>
      </c>
    </row>
    <row r="13" spans="1:15" ht="21.75" customHeight="1">
      <c r="A13" s="975"/>
      <c r="B13" s="79" t="s">
        <v>492</v>
      </c>
      <c r="C13" s="327">
        <v>25</v>
      </c>
      <c r="D13" s="327">
        <v>69226</v>
      </c>
      <c r="E13" s="327">
        <v>4808</v>
      </c>
      <c r="F13" s="327">
        <v>491</v>
      </c>
      <c r="G13" s="327">
        <v>25</v>
      </c>
      <c r="H13" s="327">
        <v>3032</v>
      </c>
      <c r="I13" s="327">
        <v>0</v>
      </c>
      <c r="J13" s="327">
        <v>15</v>
      </c>
      <c r="K13" s="327">
        <v>0</v>
      </c>
      <c r="L13" s="327">
        <v>0</v>
      </c>
      <c r="M13" s="328">
        <f t="shared" si="0"/>
        <v>5.875968992248062</v>
      </c>
      <c r="N13" s="328">
        <f t="shared" si="1"/>
        <v>33.227397260273975</v>
      </c>
      <c r="O13" s="392">
        <f t="shared" si="2"/>
        <v>0</v>
      </c>
    </row>
    <row r="14" spans="1:15" ht="26.25" customHeight="1">
      <c r="A14" s="975"/>
      <c r="B14" s="79" t="s">
        <v>493</v>
      </c>
      <c r="C14" s="327">
        <v>5</v>
      </c>
      <c r="D14" s="327">
        <v>21347</v>
      </c>
      <c r="E14" s="327">
        <v>2578</v>
      </c>
      <c r="F14" s="327">
        <v>0</v>
      </c>
      <c r="G14" s="327">
        <v>3</v>
      </c>
      <c r="H14" s="327">
        <v>0</v>
      </c>
      <c r="I14" s="327">
        <v>0</v>
      </c>
      <c r="J14" s="327">
        <v>2</v>
      </c>
      <c r="K14" s="327">
        <v>0</v>
      </c>
      <c r="L14" s="327">
        <v>0</v>
      </c>
      <c r="M14" s="328">
        <v>0</v>
      </c>
      <c r="N14" s="328">
        <f t="shared" si="1"/>
        <v>0</v>
      </c>
      <c r="O14" s="392">
        <v>0</v>
      </c>
    </row>
    <row r="15" spans="1:15" ht="27" customHeight="1">
      <c r="A15" s="975"/>
      <c r="B15" s="79" t="s">
        <v>494</v>
      </c>
      <c r="C15" s="327">
        <v>25</v>
      </c>
      <c r="D15" s="327">
        <v>96839</v>
      </c>
      <c r="E15" s="327">
        <v>86</v>
      </c>
      <c r="F15" s="327">
        <v>622</v>
      </c>
      <c r="G15" s="327">
        <v>3</v>
      </c>
      <c r="H15" s="327">
        <v>2349</v>
      </c>
      <c r="I15" s="327">
        <v>0</v>
      </c>
      <c r="J15" s="327">
        <v>18</v>
      </c>
      <c r="K15" s="327">
        <v>7</v>
      </c>
      <c r="L15" s="327">
        <v>0</v>
      </c>
      <c r="M15" s="328">
        <f t="shared" si="0"/>
        <v>3.7584</v>
      </c>
      <c r="N15" s="328">
        <f t="shared" si="1"/>
        <v>25.742465753424657</v>
      </c>
      <c r="O15" s="392">
        <f t="shared" si="2"/>
        <v>0</v>
      </c>
    </row>
    <row r="16" spans="1:15" ht="23.25" customHeight="1">
      <c r="A16" s="975"/>
      <c r="B16" s="79" t="s">
        <v>495</v>
      </c>
      <c r="C16" s="327">
        <v>9</v>
      </c>
      <c r="D16" s="327">
        <v>69191</v>
      </c>
      <c r="E16" s="327">
        <v>0</v>
      </c>
      <c r="F16" s="327">
        <v>200</v>
      </c>
      <c r="G16" s="327">
        <v>0</v>
      </c>
      <c r="H16" s="327">
        <v>1102</v>
      </c>
      <c r="I16" s="327">
        <v>0</v>
      </c>
      <c r="J16" s="327">
        <v>31</v>
      </c>
      <c r="K16" s="327">
        <v>0</v>
      </c>
      <c r="L16" s="327">
        <v>0</v>
      </c>
      <c r="M16" s="328">
        <f>H16/(F16+G16)</f>
        <v>5.51</v>
      </c>
      <c r="N16" s="328">
        <f>(H16*100)/(C16*365)</f>
        <v>33.54642313546423</v>
      </c>
      <c r="O16" s="392">
        <f>(I16*100/(F16+G16))</f>
        <v>0</v>
      </c>
    </row>
    <row r="17" spans="1:15" ht="27.75" customHeight="1">
      <c r="A17" s="975"/>
      <c r="B17" s="79" t="s">
        <v>496</v>
      </c>
      <c r="C17" s="327">
        <v>10</v>
      </c>
      <c r="D17" s="327">
        <v>17528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8">
        <v>0</v>
      </c>
      <c r="N17" s="328">
        <f>(H17*100)/(C17*365)</f>
        <v>0</v>
      </c>
      <c r="O17" s="392">
        <v>0</v>
      </c>
    </row>
    <row r="18" spans="1:15" ht="27" customHeight="1">
      <c r="A18" s="975"/>
      <c r="B18" s="79" t="s">
        <v>602</v>
      </c>
      <c r="C18" s="327">
        <v>5</v>
      </c>
      <c r="D18" s="327">
        <v>17638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 t="s">
        <v>20</v>
      </c>
      <c r="K18" s="327" t="s">
        <v>20</v>
      </c>
      <c r="L18" s="327" t="s">
        <v>20</v>
      </c>
      <c r="M18" s="328">
        <v>0</v>
      </c>
      <c r="N18" s="328">
        <f t="shared" si="1"/>
        <v>0</v>
      </c>
      <c r="O18" s="392">
        <v>0</v>
      </c>
    </row>
    <row r="19" spans="1:15" s="98" customFormat="1" ht="21.75" customHeight="1">
      <c r="A19" s="979" t="s">
        <v>24</v>
      </c>
      <c r="B19" s="980"/>
      <c r="C19" s="334">
        <f aca="true" t="shared" si="3" ref="C19:L19">SUM(C7:C18)</f>
        <v>1720</v>
      </c>
      <c r="D19" s="334">
        <f t="shared" si="3"/>
        <v>3560425</v>
      </c>
      <c r="E19" s="334">
        <f t="shared" si="3"/>
        <v>24562</v>
      </c>
      <c r="F19" s="334">
        <f t="shared" si="3"/>
        <v>93518</v>
      </c>
      <c r="G19" s="334">
        <f t="shared" si="3"/>
        <v>1566</v>
      </c>
      <c r="H19" s="334">
        <f t="shared" si="3"/>
        <v>397039</v>
      </c>
      <c r="I19" s="334">
        <f t="shared" si="3"/>
        <v>123352</v>
      </c>
      <c r="J19" s="334">
        <f t="shared" si="3"/>
        <v>4610</v>
      </c>
      <c r="K19" s="334">
        <f t="shared" si="3"/>
        <v>10</v>
      </c>
      <c r="L19" s="334">
        <f t="shared" si="3"/>
        <v>3057</v>
      </c>
      <c r="M19" s="335">
        <f t="shared" si="0"/>
        <v>4.175665727146523</v>
      </c>
      <c r="N19" s="335">
        <f t="shared" si="1"/>
        <v>63.242911755336095</v>
      </c>
      <c r="O19" s="393">
        <f>(I19*100/(F19+G19))</f>
        <v>129.72950233477766</v>
      </c>
    </row>
    <row r="20" spans="1:15" ht="26.25" customHeight="1">
      <c r="A20" s="981" t="s">
        <v>497</v>
      </c>
      <c r="B20" s="982"/>
      <c r="C20" s="327">
        <v>1216</v>
      </c>
      <c r="D20" s="327">
        <v>584613</v>
      </c>
      <c r="E20" s="327">
        <v>34126</v>
      </c>
      <c r="F20" s="327">
        <v>135043</v>
      </c>
      <c r="G20" s="173">
        <v>2133</v>
      </c>
      <c r="H20" s="327">
        <v>468199</v>
      </c>
      <c r="I20" s="327">
        <v>33107</v>
      </c>
      <c r="J20" s="173">
        <v>758</v>
      </c>
      <c r="K20" s="173">
        <v>1</v>
      </c>
      <c r="L20" s="173">
        <v>968</v>
      </c>
      <c r="M20" s="328">
        <f>H20/(F20+G20)</f>
        <v>3.4131262028343152</v>
      </c>
      <c r="N20" s="328">
        <f t="shared" si="1"/>
        <v>105.48823900504686</v>
      </c>
      <c r="O20" s="392">
        <f>(I20*100/(F20+G20))</f>
        <v>24.13468828366478</v>
      </c>
    </row>
    <row r="21" spans="1:15" ht="26.25" customHeight="1">
      <c r="A21" s="981" t="s">
        <v>498</v>
      </c>
      <c r="B21" s="982"/>
      <c r="C21" s="327">
        <v>100</v>
      </c>
      <c r="D21" s="327">
        <v>61419</v>
      </c>
      <c r="E21" s="327">
        <v>97</v>
      </c>
      <c r="F21" s="327">
        <v>534</v>
      </c>
      <c r="G21" s="327">
        <v>0</v>
      </c>
      <c r="H21" s="327">
        <v>2807</v>
      </c>
      <c r="I21" s="327">
        <v>491</v>
      </c>
      <c r="J21" s="327">
        <v>0</v>
      </c>
      <c r="K21" s="327">
        <v>0</v>
      </c>
      <c r="L21" s="327">
        <v>0</v>
      </c>
      <c r="M21" s="328">
        <f>H21/(F21+G21)</f>
        <v>5.2565543071161045</v>
      </c>
      <c r="N21" s="328">
        <f t="shared" si="1"/>
        <v>7.69041095890411</v>
      </c>
      <c r="O21" s="392">
        <f aca="true" t="shared" si="4" ref="O21:O39">(I21*100/(F21+G21))</f>
        <v>91.94756554307116</v>
      </c>
    </row>
    <row r="22" spans="1:15" ht="27" customHeight="1">
      <c r="A22" s="877" t="s">
        <v>499</v>
      </c>
      <c r="B22" s="79" t="s">
        <v>500</v>
      </c>
      <c r="C22" s="327">
        <v>22</v>
      </c>
      <c r="D22" s="327">
        <v>56232</v>
      </c>
      <c r="E22" s="327">
        <v>500</v>
      </c>
      <c r="F22" s="327">
        <v>3678</v>
      </c>
      <c r="G22" s="327">
        <v>7</v>
      </c>
      <c r="H22" s="327">
        <v>6394</v>
      </c>
      <c r="I22" s="327">
        <v>3043</v>
      </c>
      <c r="J22" s="327">
        <v>273</v>
      </c>
      <c r="K22" s="327">
        <v>0</v>
      </c>
      <c r="L22" s="327">
        <v>374</v>
      </c>
      <c r="M22" s="328">
        <f aca="true" t="shared" si="5" ref="M22:M37">H22/(F22+G22)</f>
        <v>1.7351424694708277</v>
      </c>
      <c r="N22" s="328">
        <f t="shared" si="1"/>
        <v>79.62640099626401</v>
      </c>
      <c r="O22" s="392">
        <f t="shared" si="4"/>
        <v>82.57801899592944</v>
      </c>
    </row>
    <row r="23" spans="1:15" ht="26.25" customHeight="1">
      <c r="A23" s="878"/>
      <c r="B23" s="342" t="s">
        <v>501</v>
      </c>
      <c r="C23" s="327">
        <v>49</v>
      </c>
      <c r="D23" s="327">
        <v>114178</v>
      </c>
      <c r="E23" s="327">
        <v>0</v>
      </c>
      <c r="F23" s="327">
        <v>5306</v>
      </c>
      <c r="G23" s="327">
        <v>12</v>
      </c>
      <c r="H23" s="327">
        <v>7045</v>
      </c>
      <c r="I23" s="327">
        <v>2727</v>
      </c>
      <c r="J23" s="327">
        <v>56</v>
      </c>
      <c r="K23" s="327">
        <v>0</v>
      </c>
      <c r="L23" s="327">
        <v>115</v>
      </c>
      <c r="M23" s="328">
        <f t="shared" si="5"/>
        <v>1.3247461451673561</v>
      </c>
      <c r="N23" s="328">
        <f t="shared" si="1"/>
        <v>39.39055074084428</v>
      </c>
      <c r="O23" s="392">
        <f t="shared" si="4"/>
        <v>51.278676194057915</v>
      </c>
    </row>
    <row r="24" spans="1:15" ht="21.75" customHeight="1">
      <c r="A24" s="878"/>
      <c r="B24" s="342" t="s">
        <v>502</v>
      </c>
      <c r="C24" s="327">
        <v>25</v>
      </c>
      <c r="D24" s="327">
        <v>67617</v>
      </c>
      <c r="E24" s="327">
        <v>0</v>
      </c>
      <c r="F24" s="327">
        <v>1912</v>
      </c>
      <c r="G24" s="327">
        <v>1</v>
      </c>
      <c r="H24" s="327">
        <v>2167</v>
      </c>
      <c r="I24" s="327">
        <v>1998</v>
      </c>
      <c r="J24" s="327">
        <v>137</v>
      </c>
      <c r="K24" s="327">
        <v>0</v>
      </c>
      <c r="L24" s="327">
        <v>467</v>
      </c>
      <c r="M24" s="328">
        <f t="shared" si="5"/>
        <v>1.1327757449032934</v>
      </c>
      <c r="N24" s="328">
        <f t="shared" si="1"/>
        <v>23.747945205479454</v>
      </c>
      <c r="O24" s="392">
        <f t="shared" si="4"/>
        <v>104.44328280188186</v>
      </c>
    </row>
    <row r="25" spans="1:15" ht="21.75" customHeight="1">
      <c r="A25" s="878"/>
      <c r="B25" s="342" t="s">
        <v>503</v>
      </c>
      <c r="C25" s="327">
        <v>45</v>
      </c>
      <c r="D25" s="327">
        <v>189813</v>
      </c>
      <c r="E25" s="327">
        <v>6770</v>
      </c>
      <c r="F25" s="327">
        <v>5659</v>
      </c>
      <c r="G25" s="327">
        <v>22</v>
      </c>
      <c r="H25" s="327">
        <v>8179</v>
      </c>
      <c r="I25" s="327">
        <v>9658</v>
      </c>
      <c r="J25" s="327">
        <v>121</v>
      </c>
      <c r="K25" s="327">
        <v>40</v>
      </c>
      <c r="L25" s="327">
        <v>286</v>
      </c>
      <c r="M25" s="328">
        <f t="shared" si="5"/>
        <v>1.439711318429854</v>
      </c>
      <c r="N25" s="328">
        <f t="shared" si="1"/>
        <v>49.796042617960424</v>
      </c>
      <c r="O25" s="392">
        <f t="shared" si="4"/>
        <v>170.0052807604295</v>
      </c>
    </row>
    <row r="26" spans="1:15" ht="21.75" customHeight="1">
      <c r="A26" s="878"/>
      <c r="B26" s="79" t="s">
        <v>504</v>
      </c>
      <c r="C26" s="327">
        <v>49</v>
      </c>
      <c r="D26" s="327">
        <v>121447</v>
      </c>
      <c r="E26" s="327">
        <v>0</v>
      </c>
      <c r="F26" s="327">
        <v>6263</v>
      </c>
      <c r="G26" s="327">
        <v>0</v>
      </c>
      <c r="H26" s="327">
        <v>7631</v>
      </c>
      <c r="I26" s="327">
        <v>4844</v>
      </c>
      <c r="J26" s="327">
        <v>135</v>
      </c>
      <c r="K26" s="327">
        <v>0</v>
      </c>
      <c r="L26" s="327">
        <v>689</v>
      </c>
      <c r="M26" s="328">
        <f t="shared" si="5"/>
        <v>1.2184256745968385</v>
      </c>
      <c r="N26" s="328">
        <f t="shared" si="1"/>
        <v>42.66703941850713</v>
      </c>
      <c r="O26" s="392">
        <f t="shared" si="4"/>
        <v>77.34312629730161</v>
      </c>
    </row>
    <row r="27" spans="1:15" ht="21.75" customHeight="1">
      <c r="A27" s="878"/>
      <c r="B27" s="79" t="s">
        <v>505</v>
      </c>
      <c r="C27" s="327">
        <v>29</v>
      </c>
      <c r="D27" s="327">
        <v>80886</v>
      </c>
      <c r="E27" s="327">
        <v>0</v>
      </c>
      <c r="F27" s="327">
        <v>6651</v>
      </c>
      <c r="G27" s="327">
        <v>0</v>
      </c>
      <c r="H27" s="327">
        <v>7230</v>
      </c>
      <c r="I27" s="327">
        <v>7131</v>
      </c>
      <c r="J27" s="327">
        <v>1433</v>
      </c>
      <c r="K27" s="327">
        <v>10</v>
      </c>
      <c r="L27" s="327">
        <v>2919</v>
      </c>
      <c r="M27" s="328">
        <f t="shared" si="5"/>
        <v>1.0870545782589085</v>
      </c>
      <c r="N27" s="328">
        <f t="shared" si="1"/>
        <v>68.30420406235238</v>
      </c>
      <c r="O27" s="392">
        <f t="shared" si="4"/>
        <v>107.2169598556608</v>
      </c>
    </row>
    <row r="28" spans="1:15" ht="21.75" customHeight="1">
      <c r="A28" s="878"/>
      <c r="B28" s="79" t="s">
        <v>506</v>
      </c>
      <c r="C28" s="327">
        <v>142</v>
      </c>
      <c r="D28" s="327">
        <v>320481</v>
      </c>
      <c r="E28" s="327">
        <v>0</v>
      </c>
      <c r="F28" s="327">
        <v>22472</v>
      </c>
      <c r="G28" s="327">
        <v>120</v>
      </c>
      <c r="H28" s="327">
        <v>48724</v>
      </c>
      <c r="I28" s="327">
        <v>12257</v>
      </c>
      <c r="J28" s="327">
        <v>927</v>
      </c>
      <c r="K28" s="327">
        <v>2</v>
      </c>
      <c r="L28" s="327">
        <v>1112</v>
      </c>
      <c r="M28" s="328">
        <f t="shared" si="5"/>
        <v>2.1566926345609065</v>
      </c>
      <c r="N28" s="328">
        <f t="shared" si="1"/>
        <v>94.00733166120008</v>
      </c>
      <c r="O28" s="392">
        <f t="shared" si="4"/>
        <v>54.25371813031161</v>
      </c>
    </row>
    <row r="29" spans="1:15" ht="21.75" customHeight="1">
      <c r="A29" s="878"/>
      <c r="B29" s="79" t="s">
        <v>507</v>
      </c>
      <c r="C29" s="327">
        <v>44</v>
      </c>
      <c r="D29" s="327">
        <v>171997</v>
      </c>
      <c r="E29" s="327">
        <v>0</v>
      </c>
      <c r="F29" s="327">
        <v>5375</v>
      </c>
      <c r="G29" s="327">
        <v>3</v>
      </c>
      <c r="H29" s="327">
        <v>7841</v>
      </c>
      <c r="I29" s="327">
        <v>11176</v>
      </c>
      <c r="J29" s="327">
        <v>49</v>
      </c>
      <c r="K29" s="327">
        <v>2</v>
      </c>
      <c r="L29" s="327">
        <v>180</v>
      </c>
      <c r="M29" s="328">
        <f t="shared" si="5"/>
        <v>1.4579769431015248</v>
      </c>
      <c r="N29" s="328">
        <f t="shared" si="1"/>
        <v>48.82316313823163</v>
      </c>
      <c r="O29" s="392">
        <f t="shared" si="4"/>
        <v>207.8095946448494</v>
      </c>
    </row>
    <row r="30" spans="1:15" ht="21.75" customHeight="1">
      <c r="A30" s="878"/>
      <c r="B30" s="79" t="s">
        <v>508</v>
      </c>
      <c r="C30" s="343">
        <v>19</v>
      </c>
      <c r="D30" s="327">
        <v>28632</v>
      </c>
      <c r="E30" s="327">
        <v>0</v>
      </c>
      <c r="F30" s="327">
        <v>1593</v>
      </c>
      <c r="G30" s="327">
        <v>0</v>
      </c>
      <c r="H30" s="327">
        <v>2985</v>
      </c>
      <c r="I30" s="327">
        <v>718</v>
      </c>
      <c r="J30" s="327">
        <v>0</v>
      </c>
      <c r="K30" s="327">
        <v>0</v>
      </c>
      <c r="L30" s="327">
        <v>0</v>
      </c>
      <c r="M30" s="328">
        <f t="shared" si="5"/>
        <v>1.8738229755178908</v>
      </c>
      <c r="N30" s="328">
        <f t="shared" si="1"/>
        <v>43.04253785147801</v>
      </c>
      <c r="O30" s="392">
        <f t="shared" si="4"/>
        <v>45.0721908349027</v>
      </c>
    </row>
    <row r="31" spans="1:15" ht="21.75" customHeight="1">
      <c r="A31" s="878"/>
      <c r="B31" s="79" t="s">
        <v>509</v>
      </c>
      <c r="C31" s="343">
        <v>26</v>
      </c>
      <c r="D31" s="327">
        <v>43510</v>
      </c>
      <c r="E31" s="327">
        <v>0</v>
      </c>
      <c r="F31" s="327">
        <v>5434</v>
      </c>
      <c r="G31" s="327">
        <v>20</v>
      </c>
      <c r="H31" s="327">
        <v>10810</v>
      </c>
      <c r="I31" s="327">
        <v>1051</v>
      </c>
      <c r="J31" s="327">
        <v>0</v>
      </c>
      <c r="K31" s="327">
        <v>0</v>
      </c>
      <c r="L31" s="327">
        <v>0</v>
      </c>
      <c r="M31" s="328">
        <f t="shared" si="5"/>
        <v>1.982031536486982</v>
      </c>
      <c r="N31" s="328">
        <f t="shared" si="1"/>
        <v>113.90937829293993</v>
      </c>
      <c r="O31" s="392">
        <f t="shared" si="4"/>
        <v>19.27026035936927</v>
      </c>
    </row>
    <row r="32" spans="1:15" ht="21.75" customHeight="1">
      <c r="A32" s="878"/>
      <c r="B32" s="79" t="s">
        <v>510</v>
      </c>
      <c r="C32" s="343">
        <v>78</v>
      </c>
      <c r="D32" s="327">
        <v>193661</v>
      </c>
      <c r="E32" s="327">
        <v>1678</v>
      </c>
      <c r="F32" s="327">
        <v>9786</v>
      </c>
      <c r="G32" s="327">
        <v>2</v>
      </c>
      <c r="H32" s="327">
        <v>14298</v>
      </c>
      <c r="I32" s="327">
        <v>14601</v>
      </c>
      <c r="J32" s="327">
        <v>194</v>
      </c>
      <c r="K32" s="327">
        <v>10</v>
      </c>
      <c r="L32" s="327">
        <v>576</v>
      </c>
      <c r="M32" s="328">
        <f t="shared" si="5"/>
        <v>1.4607682876992236</v>
      </c>
      <c r="N32" s="328">
        <f t="shared" si="1"/>
        <v>50.221285563751316</v>
      </c>
      <c r="O32" s="392">
        <f t="shared" si="4"/>
        <v>149.1724560686555</v>
      </c>
    </row>
    <row r="33" spans="1:15" ht="21.75" customHeight="1">
      <c r="A33" s="878"/>
      <c r="B33" s="79" t="s">
        <v>511</v>
      </c>
      <c r="C33" s="327">
        <v>89</v>
      </c>
      <c r="D33" s="327">
        <v>249099</v>
      </c>
      <c r="E33" s="327">
        <v>10710</v>
      </c>
      <c r="F33" s="327">
        <v>27559</v>
      </c>
      <c r="G33" s="327">
        <v>164</v>
      </c>
      <c r="H33" s="327">
        <v>42783</v>
      </c>
      <c r="I33" s="327">
        <v>9798</v>
      </c>
      <c r="J33" s="327">
        <v>157</v>
      </c>
      <c r="K33" s="327">
        <v>3</v>
      </c>
      <c r="L33" s="327">
        <v>506</v>
      </c>
      <c r="M33" s="328">
        <f t="shared" si="5"/>
        <v>1.5432312520290012</v>
      </c>
      <c r="N33" s="328">
        <f t="shared" si="1"/>
        <v>131.70078497768202</v>
      </c>
      <c r="O33" s="392">
        <f t="shared" si="4"/>
        <v>35.34249540093064</v>
      </c>
    </row>
    <row r="34" spans="1:15" ht="21.75" customHeight="1">
      <c r="A34" s="878"/>
      <c r="B34" s="79" t="s">
        <v>599</v>
      </c>
      <c r="C34" s="327">
        <v>61</v>
      </c>
      <c r="D34" s="327">
        <v>197457</v>
      </c>
      <c r="E34" s="327">
        <v>0</v>
      </c>
      <c r="F34" s="327">
        <v>18851</v>
      </c>
      <c r="G34" s="327">
        <v>19</v>
      </c>
      <c r="H34" s="327">
        <v>22290</v>
      </c>
      <c r="I34" s="327">
        <v>9318</v>
      </c>
      <c r="J34" s="327">
        <v>767</v>
      </c>
      <c r="K34" s="327">
        <v>5</v>
      </c>
      <c r="L34" s="327">
        <v>1710</v>
      </c>
      <c r="M34" s="328">
        <f t="shared" si="5"/>
        <v>1.1812400635930047</v>
      </c>
      <c r="N34" s="328">
        <f t="shared" si="1"/>
        <v>100.11228385358186</v>
      </c>
      <c r="O34" s="392">
        <f t="shared" si="4"/>
        <v>49.37996820349762</v>
      </c>
    </row>
    <row r="35" spans="1:15" ht="21.75" customHeight="1">
      <c r="A35" s="878"/>
      <c r="B35" s="79" t="s">
        <v>600</v>
      </c>
      <c r="C35" s="327">
        <v>144</v>
      </c>
      <c r="D35" s="327">
        <v>275881</v>
      </c>
      <c r="E35" s="327">
        <v>0</v>
      </c>
      <c r="F35" s="327">
        <v>25641</v>
      </c>
      <c r="G35" s="327">
        <v>86</v>
      </c>
      <c r="H35" s="327">
        <v>41218</v>
      </c>
      <c r="I35" s="327">
        <v>27557</v>
      </c>
      <c r="J35" s="327">
        <v>392</v>
      </c>
      <c r="K35" s="327">
        <v>0</v>
      </c>
      <c r="L35" s="327">
        <v>1042</v>
      </c>
      <c r="M35" s="328">
        <f t="shared" si="5"/>
        <v>1.6021300579158082</v>
      </c>
      <c r="N35" s="328">
        <f t="shared" si="1"/>
        <v>78.42085235920852</v>
      </c>
      <c r="O35" s="392">
        <f t="shared" si="4"/>
        <v>107.11314960935982</v>
      </c>
    </row>
    <row r="36" spans="1:15" ht="21.75" customHeight="1">
      <c r="A36" s="878"/>
      <c r="B36" s="79" t="s">
        <v>601</v>
      </c>
      <c r="C36" s="327">
        <v>25</v>
      </c>
      <c r="D36" s="327">
        <v>59104</v>
      </c>
      <c r="E36" s="327">
        <v>0</v>
      </c>
      <c r="F36" s="327">
        <v>0</v>
      </c>
      <c r="G36" s="327">
        <v>0</v>
      </c>
      <c r="H36" s="327">
        <v>0</v>
      </c>
      <c r="I36" s="327">
        <v>6802</v>
      </c>
      <c r="J36" s="327">
        <v>0</v>
      </c>
      <c r="K36" s="327">
        <v>0</v>
      </c>
      <c r="L36" s="327">
        <v>0</v>
      </c>
      <c r="M36" s="328">
        <v>0</v>
      </c>
      <c r="N36" s="328">
        <f t="shared" si="1"/>
        <v>0</v>
      </c>
      <c r="O36" s="328">
        <v>0</v>
      </c>
    </row>
    <row r="37" spans="1:15" ht="33" customHeight="1">
      <c r="A37" s="879"/>
      <c r="B37" s="79" t="s">
        <v>650</v>
      </c>
      <c r="C37" s="327">
        <v>25</v>
      </c>
      <c r="D37" s="327">
        <v>24831</v>
      </c>
      <c r="E37" s="327">
        <v>0</v>
      </c>
      <c r="F37" s="327">
        <v>331</v>
      </c>
      <c r="G37" s="327">
        <v>0</v>
      </c>
      <c r="H37" s="327">
        <v>249</v>
      </c>
      <c r="I37" s="327">
        <v>2153</v>
      </c>
      <c r="J37" s="327">
        <v>0</v>
      </c>
      <c r="K37" s="327">
        <v>0</v>
      </c>
      <c r="L37" s="327">
        <v>0</v>
      </c>
      <c r="M37" s="328">
        <f t="shared" si="5"/>
        <v>0.7522658610271903</v>
      </c>
      <c r="N37" s="328">
        <f t="shared" si="1"/>
        <v>2.728767123287671</v>
      </c>
      <c r="O37" s="392">
        <f t="shared" si="4"/>
        <v>650.453172205438</v>
      </c>
    </row>
    <row r="38" spans="1:15" s="344" customFormat="1" ht="21.75" customHeight="1">
      <c r="A38" s="979" t="s">
        <v>24</v>
      </c>
      <c r="B38" s="980"/>
      <c r="C38" s="334">
        <f aca="true" t="shared" si="6" ref="C38:L38">SUM(C20:C37)</f>
        <v>2188</v>
      </c>
      <c r="D38" s="334">
        <f t="shared" si="6"/>
        <v>2840858</v>
      </c>
      <c r="E38" s="334">
        <f t="shared" si="6"/>
        <v>53881</v>
      </c>
      <c r="F38" s="334">
        <f t="shared" si="6"/>
        <v>282088</v>
      </c>
      <c r="G38" s="334">
        <f t="shared" si="6"/>
        <v>2589</v>
      </c>
      <c r="H38" s="334">
        <f t="shared" si="6"/>
        <v>700850</v>
      </c>
      <c r="I38" s="334">
        <f t="shared" si="6"/>
        <v>158430</v>
      </c>
      <c r="J38" s="334">
        <f t="shared" si="6"/>
        <v>5399</v>
      </c>
      <c r="K38" s="334">
        <f t="shared" si="6"/>
        <v>73</v>
      </c>
      <c r="L38" s="334">
        <f t="shared" si="6"/>
        <v>10944</v>
      </c>
      <c r="M38" s="335">
        <f>H38/(F38+G38)</f>
        <v>2.4619129750559408</v>
      </c>
      <c r="N38" s="335">
        <f t="shared" si="1"/>
        <v>87.75763191505347</v>
      </c>
      <c r="O38" s="393">
        <f t="shared" si="4"/>
        <v>55.65254657032356</v>
      </c>
    </row>
    <row r="39" spans="1:15" s="344" customFormat="1" ht="30" customHeight="1" thickBot="1">
      <c r="A39" s="977" t="s">
        <v>512</v>
      </c>
      <c r="B39" s="978"/>
      <c r="C39" s="345">
        <f aca="true" t="shared" si="7" ref="C39:L39">C19+C38</f>
        <v>3908</v>
      </c>
      <c r="D39" s="345">
        <f t="shared" si="7"/>
        <v>6401283</v>
      </c>
      <c r="E39" s="345">
        <f t="shared" si="7"/>
        <v>78443</v>
      </c>
      <c r="F39" s="345">
        <f t="shared" si="7"/>
        <v>375606</v>
      </c>
      <c r="G39" s="345">
        <f t="shared" si="7"/>
        <v>4155</v>
      </c>
      <c r="H39" s="345">
        <f t="shared" si="7"/>
        <v>1097889</v>
      </c>
      <c r="I39" s="345">
        <f t="shared" si="7"/>
        <v>281782</v>
      </c>
      <c r="J39" s="345">
        <f t="shared" si="7"/>
        <v>10009</v>
      </c>
      <c r="K39" s="345">
        <f t="shared" si="7"/>
        <v>83</v>
      </c>
      <c r="L39" s="345">
        <f t="shared" si="7"/>
        <v>14001</v>
      </c>
      <c r="M39" s="346">
        <f>H39/(F39+G39)</f>
        <v>2.8909998657050093</v>
      </c>
      <c r="N39" s="346">
        <f t="shared" si="1"/>
        <v>76.9681440249015</v>
      </c>
      <c r="O39" s="394">
        <f t="shared" si="4"/>
        <v>74.19982567983547</v>
      </c>
    </row>
    <row r="40" spans="1:15" ht="14.25" customHeight="1" thickTop="1">
      <c r="A40" s="973"/>
      <c r="B40" s="973"/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</row>
    <row r="41" spans="1:11" ht="14.25" customHeight="1">
      <c r="A41" s="863" t="s">
        <v>655</v>
      </c>
      <c r="B41" s="863"/>
      <c r="C41" s="863"/>
      <c r="D41" s="863"/>
      <c r="J41" s="297"/>
      <c r="K41" s="297"/>
    </row>
    <row r="42" spans="1:11" ht="14.25" customHeight="1">
      <c r="A42" s="776" t="s">
        <v>654</v>
      </c>
      <c r="B42" s="776"/>
      <c r="C42" s="776"/>
      <c r="D42" s="776"/>
      <c r="E42" s="776"/>
      <c r="F42" s="776"/>
      <c r="G42" s="776"/>
      <c r="H42" s="776"/>
      <c r="I42" s="776"/>
      <c r="J42" s="15"/>
      <c r="K42" s="15"/>
    </row>
    <row r="43" spans="1:11" ht="14.25" customHeight="1">
      <c r="A43" s="863" t="s">
        <v>586</v>
      </c>
      <c r="B43" s="863"/>
      <c r="C43" s="863"/>
      <c r="D43" s="863"/>
      <c r="J43" s="297"/>
      <c r="K43" s="297"/>
    </row>
    <row r="44" spans="1:15" ht="14.25" customHeight="1">
      <c r="A44" s="856"/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</row>
    <row r="45" spans="1:23" ht="14.25" customHeight="1">
      <c r="A45" s="776" t="s">
        <v>651</v>
      </c>
      <c r="B45" s="776"/>
      <c r="C45" s="776"/>
      <c r="D45" s="776"/>
      <c r="E45" s="776"/>
      <c r="W45" s="223"/>
    </row>
    <row r="46" spans="1:23" ht="12.75">
      <c r="A46" s="218"/>
      <c r="B46" s="218"/>
      <c r="C46" s="218"/>
      <c r="D46" s="218"/>
      <c r="E46" s="218"/>
      <c r="W46" s="223"/>
    </row>
    <row r="47" spans="1:23" ht="12.75">
      <c r="A47" s="218"/>
      <c r="B47" s="218"/>
      <c r="C47" s="218"/>
      <c r="D47" s="218"/>
      <c r="E47" s="218"/>
      <c r="W47" s="223"/>
    </row>
    <row r="48" spans="2:23" ht="14.25" customHeight="1">
      <c r="B48" s="764" t="s">
        <v>259</v>
      </c>
      <c r="C48" s="764"/>
      <c r="D48" s="764"/>
      <c r="E48" s="177"/>
      <c r="F48" s="177"/>
      <c r="G48" s="177"/>
      <c r="H48" s="177"/>
      <c r="I48" s="177"/>
      <c r="W48" s="223"/>
    </row>
    <row r="49" ht="12.75">
      <c r="W49" s="223"/>
    </row>
    <row r="50" s="287" customFormat="1" ht="12.75">
      <c r="A50" s="351"/>
    </row>
  </sheetData>
  <sheetProtection/>
  <mergeCells count="31">
    <mergeCell ref="A2:O2"/>
    <mergeCell ref="A3:O3"/>
    <mergeCell ref="A4:B6"/>
    <mergeCell ref="C4:C6"/>
    <mergeCell ref="D4:D6"/>
    <mergeCell ref="E4:E6"/>
    <mergeCell ref="F4:F6"/>
    <mergeCell ref="G4:G6"/>
    <mergeCell ref="H4:H6"/>
    <mergeCell ref="I4:I6"/>
    <mergeCell ref="J4:L4"/>
    <mergeCell ref="M4:M6"/>
    <mergeCell ref="N4:N6"/>
    <mergeCell ref="O4:O6"/>
    <mergeCell ref="J5:J6"/>
    <mergeCell ref="K5:K6"/>
    <mergeCell ref="L5:L6"/>
    <mergeCell ref="A7:A18"/>
    <mergeCell ref="A19:B19"/>
    <mergeCell ref="A20:B20"/>
    <mergeCell ref="A21:B21"/>
    <mergeCell ref="A22:A37"/>
    <mergeCell ref="A38:B38"/>
    <mergeCell ref="B48:D48"/>
    <mergeCell ref="A45:E45"/>
    <mergeCell ref="A39:B39"/>
    <mergeCell ref="A41:D41"/>
    <mergeCell ref="A42:I42"/>
    <mergeCell ref="A43:D43"/>
    <mergeCell ref="A40:O40"/>
    <mergeCell ref="A44:O44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4.75390625" style="0" customWidth="1"/>
    <col min="2" max="2" width="11.375" style="0" bestFit="1" customWidth="1"/>
    <col min="3" max="3" width="12.625" style="0" bestFit="1" customWidth="1"/>
    <col min="4" max="4" width="12.00390625" style="0" bestFit="1" customWidth="1"/>
    <col min="5" max="5" width="13.625" style="0" bestFit="1" customWidth="1"/>
    <col min="6" max="6" width="12.125" style="0" bestFit="1" customWidth="1"/>
    <col min="7" max="7" width="13.375" style="0" bestFit="1" customWidth="1"/>
    <col min="8" max="8" width="12.00390625" style="0" bestFit="1" customWidth="1"/>
    <col min="9" max="9" width="14.375" style="0" bestFit="1" customWidth="1"/>
    <col min="10" max="10" width="11.875" style="0" bestFit="1" customWidth="1"/>
    <col min="11" max="11" width="15.25390625" style="0" bestFit="1" customWidth="1"/>
  </cols>
  <sheetData>
    <row r="1" spans="1:11" ht="13.5" thickBot="1">
      <c r="A1" s="66" t="s">
        <v>262</v>
      </c>
      <c r="K1" s="175" t="s">
        <v>261</v>
      </c>
    </row>
    <row r="2" spans="1:11" ht="27.75" customHeight="1" thickBot="1" thickTop="1">
      <c r="A2" s="765" t="s">
        <v>97</v>
      </c>
      <c r="B2" s="766"/>
      <c r="C2" s="766"/>
      <c r="D2" s="766"/>
      <c r="E2" s="766"/>
      <c r="F2" s="766"/>
      <c r="G2" s="766"/>
      <c r="H2" s="766"/>
      <c r="I2" s="766"/>
      <c r="J2" s="766"/>
      <c r="K2" s="767"/>
    </row>
    <row r="3" spans="1:11" ht="26.25" customHeight="1">
      <c r="A3" s="768" t="s">
        <v>902</v>
      </c>
      <c r="B3" s="769"/>
      <c r="C3" s="769"/>
      <c r="D3" s="769"/>
      <c r="E3" s="769"/>
      <c r="F3" s="769"/>
      <c r="G3" s="769"/>
      <c r="H3" s="769"/>
      <c r="I3" s="769"/>
      <c r="J3" s="769"/>
      <c r="K3" s="770"/>
    </row>
    <row r="4" spans="1:11" ht="31.5" customHeight="1">
      <c r="A4" s="771"/>
      <c r="B4" s="772"/>
      <c r="C4" s="772"/>
      <c r="D4" s="772"/>
      <c r="E4" s="772"/>
      <c r="F4" s="772"/>
      <c r="G4" s="772"/>
      <c r="H4" s="772"/>
      <c r="I4" s="772"/>
      <c r="J4" s="772"/>
      <c r="K4" s="773"/>
    </row>
    <row r="5" spans="1:12" ht="45.75" customHeight="1" thickBot="1">
      <c r="A5" s="191" t="s">
        <v>18</v>
      </c>
      <c r="B5" s="192" t="s">
        <v>0</v>
      </c>
      <c r="C5" s="192" t="s">
        <v>1</v>
      </c>
      <c r="D5" s="192" t="s">
        <v>2</v>
      </c>
      <c r="E5" s="192" t="s">
        <v>3</v>
      </c>
      <c r="F5" s="192" t="s">
        <v>4</v>
      </c>
      <c r="G5" s="192" t="s">
        <v>5</v>
      </c>
      <c r="H5" s="192" t="s">
        <v>6</v>
      </c>
      <c r="I5" s="192" t="s">
        <v>7</v>
      </c>
      <c r="J5" s="192" t="s">
        <v>8</v>
      </c>
      <c r="K5" s="227" t="s">
        <v>9</v>
      </c>
      <c r="L5" s="1"/>
    </row>
    <row r="6" spans="1:11" ht="27" customHeight="1">
      <c r="A6" s="485">
        <v>2001</v>
      </c>
      <c r="B6" s="228">
        <v>81144</v>
      </c>
      <c r="C6" s="229">
        <v>4.2</v>
      </c>
      <c r="D6" s="228">
        <v>129593</v>
      </c>
      <c r="E6" s="229">
        <v>6.2</v>
      </c>
      <c r="F6" s="228">
        <v>135676</v>
      </c>
      <c r="G6" s="229">
        <v>1.6</v>
      </c>
      <c r="H6" s="228">
        <v>28943</v>
      </c>
      <c r="I6" s="229">
        <v>1.6</v>
      </c>
      <c r="J6" s="228">
        <v>266108</v>
      </c>
      <c r="K6" s="486">
        <v>0.9</v>
      </c>
    </row>
    <row r="7" spans="1:11" ht="27" customHeight="1">
      <c r="A7" s="484">
        <v>2002</v>
      </c>
      <c r="B7" s="4">
        <v>84879</v>
      </c>
      <c r="C7" s="5">
        <v>4.6</v>
      </c>
      <c r="D7" s="4">
        <v>138296</v>
      </c>
      <c r="E7" s="6">
        <v>7</v>
      </c>
      <c r="F7" s="4">
        <v>136452</v>
      </c>
      <c r="G7" s="5">
        <v>1.6</v>
      </c>
      <c r="H7" s="4">
        <v>32288</v>
      </c>
      <c r="I7" s="5">
        <v>1.9</v>
      </c>
      <c r="J7" s="4">
        <v>295647</v>
      </c>
      <c r="K7" s="487">
        <v>1</v>
      </c>
    </row>
    <row r="8" spans="1:11" ht="27" customHeight="1">
      <c r="A8" s="488" t="s">
        <v>102</v>
      </c>
      <c r="B8" s="30">
        <f>(B7-B6)/B6*100</f>
        <v>4.602928127772849</v>
      </c>
      <c r="C8" s="30">
        <f aca="true" t="shared" si="0" ref="C8:K8">(C7-C6)/C6*100</f>
        <v>9.523809523809511</v>
      </c>
      <c r="D8" s="30">
        <f t="shared" si="0"/>
        <v>6.715640505274205</v>
      </c>
      <c r="E8" s="30">
        <f t="shared" si="0"/>
        <v>12.90322580645161</v>
      </c>
      <c r="F8" s="30">
        <f t="shared" si="0"/>
        <v>0.5719508240219346</v>
      </c>
      <c r="G8" s="30">
        <f t="shared" si="0"/>
        <v>0</v>
      </c>
      <c r="H8" s="30">
        <f t="shared" si="0"/>
        <v>11.557198631793526</v>
      </c>
      <c r="I8" s="30">
        <f t="shared" si="0"/>
        <v>18.74999999999999</v>
      </c>
      <c r="J8" s="30">
        <f t="shared" si="0"/>
        <v>11.100380296721632</v>
      </c>
      <c r="K8" s="489">
        <f t="shared" si="0"/>
        <v>11.111111111111107</v>
      </c>
    </row>
    <row r="9" spans="1:11" ht="27" customHeight="1">
      <c r="A9" s="484">
        <v>2003</v>
      </c>
      <c r="B9" s="4">
        <v>95099</v>
      </c>
      <c r="C9" s="5">
        <v>4.8</v>
      </c>
      <c r="D9" s="4">
        <v>144850</v>
      </c>
      <c r="E9" s="5">
        <v>7.4</v>
      </c>
      <c r="F9" s="4">
        <v>143493</v>
      </c>
      <c r="G9" s="5">
        <v>1.7</v>
      </c>
      <c r="H9" s="4">
        <v>33579</v>
      </c>
      <c r="I9" s="5">
        <v>1.9</v>
      </c>
      <c r="J9" s="4">
        <v>33274</v>
      </c>
      <c r="K9" s="7">
        <v>1.1</v>
      </c>
    </row>
    <row r="10" spans="1:11" ht="27" customHeight="1">
      <c r="A10" s="488" t="s">
        <v>102</v>
      </c>
      <c r="B10" s="30">
        <f aca="true" t="shared" si="1" ref="B10:K10">(B9-B7)/B7*100</f>
        <v>12.040669659161866</v>
      </c>
      <c r="C10" s="30">
        <f t="shared" si="1"/>
        <v>4.347826086956526</v>
      </c>
      <c r="D10" s="30">
        <f t="shared" si="1"/>
        <v>4.739110314108868</v>
      </c>
      <c r="E10" s="30">
        <f t="shared" si="1"/>
        <v>5.71428571428572</v>
      </c>
      <c r="F10" s="30">
        <f t="shared" si="1"/>
        <v>5.160056283528274</v>
      </c>
      <c r="G10" s="30">
        <f t="shared" si="1"/>
        <v>6.249999999999992</v>
      </c>
      <c r="H10" s="30">
        <f t="shared" si="1"/>
        <v>3.9983894945490586</v>
      </c>
      <c r="I10" s="30">
        <f t="shared" si="1"/>
        <v>0</v>
      </c>
      <c r="J10" s="30">
        <f t="shared" si="1"/>
        <v>-88.74536186736209</v>
      </c>
      <c r="K10" s="489">
        <f t="shared" si="1"/>
        <v>10.000000000000009</v>
      </c>
    </row>
    <row r="11" spans="1:11" ht="27" customHeight="1">
      <c r="A11" s="484">
        <v>2004</v>
      </c>
      <c r="B11" s="4">
        <v>120543</v>
      </c>
      <c r="C11" s="5">
        <v>5.3</v>
      </c>
      <c r="D11" s="4">
        <v>195823</v>
      </c>
      <c r="E11" s="5">
        <v>9.8</v>
      </c>
      <c r="F11" s="4">
        <v>176774</v>
      </c>
      <c r="G11" s="5">
        <v>2.4</v>
      </c>
      <c r="H11" s="4">
        <v>46191</v>
      </c>
      <c r="I11" s="5">
        <v>2.3</v>
      </c>
      <c r="J11" s="4">
        <v>466524</v>
      </c>
      <c r="K11" s="7">
        <v>1.5</v>
      </c>
    </row>
    <row r="12" spans="1:11" ht="27" customHeight="1">
      <c r="A12" s="488" t="s">
        <v>102</v>
      </c>
      <c r="B12" s="30">
        <f>(B11-B9)/B9*100</f>
        <v>26.755276080715884</v>
      </c>
      <c r="C12" s="30">
        <f aca="true" t="shared" si="2" ref="C12:K12">(C11-C9)/C9*100</f>
        <v>10.416666666666668</v>
      </c>
      <c r="D12" s="30">
        <f t="shared" si="2"/>
        <v>35.19019675526406</v>
      </c>
      <c r="E12" s="30">
        <f t="shared" si="2"/>
        <v>32.432432432432435</v>
      </c>
      <c r="F12" s="30">
        <f t="shared" si="2"/>
        <v>23.193465883353195</v>
      </c>
      <c r="G12" s="30">
        <f t="shared" si="2"/>
        <v>41.17647058823529</v>
      </c>
      <c r="H12" s="30">
        <f t="shared" si="2"/>
        <v>37.55918877870098</v>
      </c>
      <c r="I12" s="30">
        <f>(I11-I9)/I9*100</f>
        <v>21.052631578947363</v>
      </c>
      <c r="J12" s="30">
        <f>(J11-J9)/J9*100</f>
        <v>1302.0676804712386</v>
      </c>
      <c r="K12" s="489">
        <f t="shared" si="2"/>
        <v>36.36363636363635</v>
      </c>
    </row>
    <row r="13" spans="1:11" ht="27" customHeight="1">
      <c r="A13" s="484">
        <v>2005</v>
      </c>
      <c r="B13" s="4">
        <v>137768</v>
      </c>
      <c r="C13" s="5">
        <v>5.9</v>
      </c>
      <c r="D13" s="4">
        <v>220379</v>
      </c>
      <c r="E13" s="5">
        <v>9.4</v>
      </c>
      <c r="F13" s="4">
        <v>210544</v>
      </c>
      <c r="G13" s="5">
        <v>2.6</v>
      </c>
      <c r="H13" s="4">
        <v>54298</v>
      </c>
      <c r="I13" s="5">
        <v>2.6</v>
      </c>
      <c r="J13" s="4">
        <v>576352</v>
      </c>
      <c r="K13" s="7">
        <v>1.9</v>
      </c>
    </row>
    <row r="14" spans="1:11" ht="27" customHeight="1">
      <c r="A14" s="488" t="s">
        <v>102</v>
      </c>
      <c r="B14" s="42">
        <f>(B13-B11)/B11*100</f>
        <v>14.28950664907958</v>
      </c>
      <c r="C14" s="42">
        <f aca="true" t="shared" si="3" ref="C14:K14">(C13-C11)/C11*100</f>
        <v>11.320754716981142</v>
      </c>
      <c r="D14" s="42">
        <f t="shared" si="3"/>
        <v>12.539895722157254</v>
      </c>
      <c r="E14" s="42">
        <f t="shared" si="3"/>
        <v>-4.081632653061227</v>
      </c>
      <c r="F14" s="42">
        <f t="shared" si="3"/>
        <v>19.103488069512483</v>
      </c>
      <c r="G14" s="42">
        <f t="shared" si="3"/>
        <v>8.333333333333341</v>
      </c>
      <c r="H14" s="42">
        <f t="shared" si="3"/>
        <v>17.551038081011452</v>
      </c>
      <c r="I14" s="42">
        <f t="shared" si="3"/>
        <v>13.043478260869579</v>
      </c>
      <c r="J14" s="42">
        <f t="shared" si="3"/>
        <v>23.541768483507816</v>
      </c>
      <c r="K14" s="490">
        <f t="shared" si="3"/>
        <v>26.66666666666666</v>
      </c>
    </row>
    <row r="15" spans="1:11" ht="27" customHeight="1">
      <c r="A15" s="491">
        <v>2006</v>
      </c>
      <c r="B15" s="40">
        <v>146401</v>
      </c>
      <c r="C15" s="41">
        <v>6.3</v>
      </c>
      <c r="D15" s="40">
        <v>233790</v>
      </c>
      <c r="E15" s="41">
        <v>10.6</v>
      </c>
      <c r="F15" s="40">
        <v>201036</v>
      </c>
      <c r="G15" s="41">
        <v>2.5</v>
      </c>
      <c r="H15" s="40">
        <v>57743</v>
      </c>
      <c r="I15" s="41">
        <v>2.6</v>
      </c>
      <c r="J15" s="40">
        <v>629307</v>
      </c>
      <c r="K15" s="492">
        <v>2</v>
      </c>
    </row>
    <row r="16" spans="1:11" ht="27" customHeight="1">
      <c r="A16" s="488" t="s">
        <v>102</v>
      </c>
      <c r="B16" s="69">
        <f aca="true" t="shared" si="4" ref="B16:K16">(B15-B13)/B13*100</f>
        <v>6.266331804192555</v>
      </c>
      <c r="C16" s="69">
        <f t="shared" si="4"/>
        <v>6.7796610169491425</v>
      </c>
      <c r="D16" s="69">
        <f t="shared" si="4"/>
        <v>6.085425562326719</v>
      </c>
      <c r="E16" s="69">
        <f t="shared" si="4"/>
        <v>12.765957446808502</v>
      </c>
      <c r="F16" s="69">
        <f t="shared" si="4"/>
        <v>-4.515920662664336</v>
      </c>
      <c r="G16" s="69">
        <f t="shared" si="4"/>
        <v>-3.8461538461538494</v>
      </c>
      <c r="H16" s="69">
        <f t="shared" si="4"/>
        <v>6.344616744631478</v>
      </c>
      <c r="I16" s="69">
        <f t="shared" si="4"/>
        <v>0</v>
      </c>
      <c r="J16" s="69">
        <f t="shared" si="4"/>
        <v>9.187961523513408</v>
      </c>
      <c r="K16" s="493">
        <f t="shared" si="4"/>
        <v>5.263157894736848</v>
      </c>
    </row>
    <row r="17" spans="1:11" s="67" customFormat="1" ht="27" customHeight="1">
      <c r="A17" s="484">
        <v>2007</v>
      </c>
      <c r="B17" s="146">
        <v>150436</v>
      </c>
      <c r="C17" s="165">
        <v>6.3</v>
      </c>
      <c r="D17" s="146">
        <v>246269</v>
      </c>
      <c r="E17" s="165">
        <v>11.1</v>
      </c>
      <c r="F17" s="146">
        <v>223056</v>
      </c>
      <c r="G17" s="165">
        <v>2.7</v>
      </c>
      <c r="H17" s="146">
        <v>58754</v>
      </c>
      <c r="I17" s="165">
        <v>2.7</v>
      </c>
      <c r="J17" s="146">
        <v>694854</v>
      </c>
      <c r="K17" s="494">
        <v>2.2</v>
      </c>
    </row>
    <row r="18" spans="1:11" ht="27" customHeight="1">
      <c r="A18" s="488" t="s">
        <v>102</v>
      </c>
      <c r="B18" s="69">
        <f aca="true" t="shared" si="5" ref="B18:K18">(B17-B15)/B15*100</f>
        <v>2.756128714967794</v>
      </c>
      <c r="C18" s="69">
        <f t="shared" si="5"/>
        <v>0</v>
      </c>
      <c r="D18" s="69">
        <f t="shared" si="5"/>
        <v>5.337696223106207</v>
      </c>
      <c r="E18" s="69">
        <f t="shared" si="5"/>
        <v>4.716981132075472</v>
      </c>
      <c r="F18" s="69">
        <f t="shared" si="5"/>
        <v>10.953262102310033</v>
      </c>
      <c r="G18" s="69">
        <f t="shared" si="5"/>
        <v>8.000000000000007</v>
      </c>
      <c r="H18" s="69">
        <f t="shared" si="5"/>
        <v>1.7508615762949622</v>
      </c>
      <c r="I18" s="69">
        <f t="shared" si="5"/>
        <v>3.8461538461538494</v>
      </c>
      <c r="J18" s="69">
        <f t="shared" si="5"/>
        <v>10.415743031620497</v>
      </c>
      <c r="K18" s="493">
        <f t="shared" si="5"/>
        <v>10.000000000000009</v>
      </c>
    </row>
    <row r="19" spans="1:11" ht="27" customHeight="1">
      <c r="A19" s="484">
        <v>2008</v>
      </c>
      <c r="B19" s="146">
        <v>132997</v>
      </c>
      <c r="C19" s="165">
        <v>5.9</v>
      </c>
      <c r="D19" s="146">
        <v>210177</v>
      </c>
      <c r="E19" s="165">
        <v>9.5</v>
      </c>
      <c r="F19" s="146">
        <v>182437</v>
      </c>
      <c r="G19" s="165">
        <v>2.1</v>
      </c>
      <c r="H19" s="146">
        <v>48122</v>
      </c>
      <c r="I19" s="165">
        <v>2.1</v>
      </c>
      <c r="J19" s="146">
        <v>515112</v>
      </c>
      <c r="K19" s="495">
        <v>1.6</v>
      </c>
    </row>
    <row r="20" spans="1:11" ht="27" customHeight="1">
      <c r="A20" s="488" t="s">
        <v>102</v>
      </c>
      <c r="B20" s="69">
        <f aca="true" t="shared" si="6" ref="B20:K20">(B19-B17)/B17*100</f>
        <v>-11.592305033369673</v>
      </c>
      <c r="C20" s="69">
        <f t="shared" si="6"/>
        <v>-6.349206349206341</v>
      </c>
      <c r="D20" s="69">
        <f t="shared" si="6"/>
        <v>-14.65551896503417</v>
      </c>
      <c r="E20" s="69">
        <f t="shared" si="6"/>
        <v>-14.414414414414411</v>
      </c>
      <c r="F20" s="69">
        <f t="shared" si="6"/>
        <v>-18.210225234918585</v>
      </c>
      <c r="G20" s="69">
        <f t="shared" si="6"/>
        <v>-22.222222222222225</v>
      </c>
      <c r="H20" s="69">
        <f t="shared" si="6"/>
        <v>-18.095789222861423</v>
      </c>
      <c r="I20" s="69">
        <f t="shared" si="6"/>
        <v>-22.222222222222225</v>
      </c>
      <c r="J20" s="69">
        <f t="shared" si="6"/>
        <v>-25.867592328748195</v>
      </c>
      <c r="K20" s="493">
        <f t="shared" si="6"/>
        <v>-27.272727272727277</v>
      </c>
    </row>
    <row r="21" spans="1:11" ht="27" customHeight="1">
      <c r="A21" s="484">
        <v>2009</v>
      </c>
      <c r="B21" s="146">
        <v>114530</v>
      </c>
      <c r="C21" s="166">
        <v>5.3</v>
      </c>
      <c r="D21" s="146">
        <v>201660</v>
      </c>
      <c r="E21" s="166">
        <v>9.4</v>
      </c>
      <c r="F21" s="146">
        <v>174330</v>
      </c>
      <c r="G21" s="166">
        <v>1.9</v>
      </c>
      <c r="H21" s="146">
        <v>40604</v>
      </c>
      <c r="I21" s="166">
        <v>2</v>
      </c>
      <c r="J21" s="146">
        <v>587064</v>
      </c>
      <c r="K21" s="495">
        <v>1.8</v>
      </c>
    </row>
    <row r="22" spans="1:11" ht="27" customHeight="1">
      <c r="A22" s="488" t="s">
        <v>102</v>
      </c>
      <c r="B22" s="69">
        <f aca="true" t="shared" si="7" ref="B22:K22">(B21-B19)/B19*100</f>
        <v>-13.885275607720473</v>
      </c>
      <c r="C22" s="69">
        <f t="shared" si="7"/>
        <v>-10.169491525423737</v>
      </c>
      <c r="D22" s="69">
        <f t="shared" si="7"/>
        <v>-4.052298776745315</v>
      </c>
      <c r="E22" s="69">
        <f t="shared" si="7"/>
        <v>-1.0526315789473648</v>
      </c>
      <c r="F22" s="69">
        <f t="shared" si="7"/>
        <v>-4.443725779310118</v>
      </c>
      <c r="G22" s="69">
        <f t="shared" si="7"/>
        <v>-9.52380952380953</v>
      </c>
      <c r="H22" s="69">
        <f t="shared" si="7"/>
        <v>-15.622792070155022</v>
      </c>
      <c r="I22" s="69">
        <f t="shared" si="7"/>
        <v>-4.761904761904765</v>
      </c>
      <c r="J22" s="69">
        <f t="shared" si="7"/>
        <v>13.968224386152913</v>
      </c>
      <c r="K22" s="493">
        <f t="shared" si="7"/>
        <v>12.499999999999996</v>
      </c>
    </row>
    <row r="23" spans="1:11" ht="27" customHeight="1">
      <c r="A23" s="484">
        <v>2010</v>
      </c>
      <c r="B23" s="146">
        <v>89577</v>
      </c>
      <c r="C23" s="166">
        <v>4.7</v>
      </c>
      <c r="D23" s="146">
        <v>161362</v>
      </c>
      <c r="E23" s="166">
        <v>8.1</v>
      </c>
      <c r="F23" s="146" t="s">
        <v>20</v>
      </c>
      <c r="G23" s="146" t="s">
        <v>20</v>
      </c>
      <c r="H23" s="146" t="s">
        <v>20</v>
      </c>
      <c r="I23" s="146" t="s">
        <v>20</v>
      </c>
      <c r="J23" s="146" t="s">
        <v>20</v>
      </c>
      <c r="K23" s="176" t="s">
        <v>20</v>
      </c>
    </row>
    <row r="24" spans="1:11" ht="27" customHeight="1">
      <c r="A24" s="488" t="s">
        <v>102</v>
      </c>
      <c r="B24" s="69">
        <f>(B23-B21)/B21*100</f>
        <v>-21.787304636339826</v>
      </c>
      <c r="C24" s="69">
        <f>(C23-C21)/C21*100</f>
        <v>-11.320754716981126</v>
      </c>
      <c r="D24" s="69">
        <f>(D23-D21)/D21*100</f>
        <v>-19.983139938510362</v>
      </c>
      <c r="E24" s="69">
        <f>(E23-E21)/E21*100</f>
        <v>-13.82978723404256</v>
      </c>
      <c r="F24" s="69" t="s">
        <v>20</v>
      </c>
      <c r="G24" s="69" t="s">
        <v>20</v>
      </c>
      <c r="H24" s="69" t="s">
        <v>20</v>
      </c>
      <c r="I24" s="69" t="s">
        <v>20</v>
      </c>
      <c r="J24" s="69" t="s">
        <v>20</v>
      </c>
      <c r="K24" s="493" t="s">
        <v>20</v>
      </c>
    </row>
    <row r="25" spans="1:11" s="67" customFormat="1" ht="27" customHeight="1">
      <c r="A25" s="484">
        <v>2011</v>
      </c>
      <c r="B25" s="146">
        <v>92085</v>
      </c>
      <c r="C25" s="166">
        <v>4.3</v>
      </c>
      <c r="D25" s="146">
        <v>163721</v>
      </c>
      <c r="E25" s="166">
        <v>7</v>
      </c>
      <c r="F25" s="146" t="s">
        <v>20</v>
      </c>
      <c r="G25" s="146" t="s">
        <v>20</v>
      </c>
      <c r="H25" s="146">
        <v>37076</v>
      </c>
      <c r="I25" s="166">
        <v>2</v>
      </c>
      <c r="J25" s="146" t="s">
        <v>20</v>
      </c>
      <c r="K25" s="176" t="s">
        <v>20</v>
      </c>
    </row>
    <row r="26" spans="1:11" s="67" customFormat="1" ht="27" customHeight="1">
      <c r="A26" s="488" t="s">
        <v>102</v>
      </c>
      <c r="B26" s="69">
        <f>(B25-B23)/B23*100</f>
        <v>2.7998258481529854</v>
      </c>
      <c r="C26" s="69">
        <f>(C25-C23)/C23*100</f>
        <v>-8.510638297872347</v>
      </c>
      <c r="D26" s="69">
        <f>(D25-D23)/D23*100</f>
        <v>1.4619303181666068</v>
      </c>
      <c r="E26" s="69">
        <f>(E25-E23)/E23*100</f>
        <v>-13.580246913580243</v>
      </c>
      <c r="F26" s="69" t="s">
        <v>20</v>
      </c>
      <c r="G26" s="69" t="s">
        <v>20</v>
      </c>
      <c r="H26" s="69" t="s">
        <v>20</v>
      </c>
      <c r="I26" s="69" t="s">
        <v>20</v>
      </c>
      <c r="J26" s="69" t="s">
        <v>20</v>
      </c>
      <c r="K26" s="493" t="s">
        <v>20</v>
      </c>
    </row>
    <row r="27" spans="1:11" s="67" customFormat="1" ht="27" customHeight="1">
      <c r="A27" s="484">
        <v>2012</v>
      </c>
      <c r="B27" s="146">
        <v>96262</v>
      </c>
      <c r="C27" s="166">
        <v>4.2</v>
      </c>
      <c r="D27" s="146">
        <v>172947</v>
      </c>
      <c r="E27" s="166">
        <v>7.2</v>
      </c>
      <c r="F27" s="146" t="s">
        <v>20</v>
      </c>
      <c r="G27" s="146" t="s">
        <v>20</v>
      </c>
      <c r="H27" s="146">
        <v>47957</v>
      </c>
      <c r="I27" s="166">
        <v>3.1</v>
      </c>
      <c r="J27" s="146" t="s">
        <v>20</v>
      </c>
      <c r="K27" s="176" t="s">
        <v>20</v>
      </c>
    </row>
    <row r="28" spans="1:11" s="67" customFormat="1" ht="27" customHeight="1">
      <c r="A28" s="488" t="s">
        <v>102</v>
      </c>
      <c r="B28" s="69">
        <f>(B27-B25)/B25*100</f>
        <v>4.536026497257968</v>
      </c>
      <c r="C28" s="69">
        <f>(C27-C25)/C25*100</f>
        <v>-2.3255813953488293</v>
      </c>
      <c r="D28" s="69">
        <f>(D27-D25)/D25*100</f>
        <v>5.6351964622742345</v>
      </c>
      <c r="E28" s="69">
        <f>(E27-E25)/E25*100</f>
        <v>2.85714285714286</v>
      </c>
      <c r="F28" s="69" t="s">
        <v>20</v>
      </c>
      <c r="G28" s="69" t="s">
        <v>20</v>
      </c>
      <c r="H28" s="69">
        <f>(H27-H25)/H25*100</f>
        <v>29.347826086956523</v>
      </c>
      <c r="I28" s="69">
        <f>(I27-I25)/I25*100</f>
        <v>55.00000000000001</v>
      </c>
      <c r="J28" s="69" t="s">
        <v>20</v>
      </c>
      <c r="K28" s="493" t="s">
        <v>20</v>
      </c>
    </row>
    <row r="29" spans="1:11" s="67" customFormat="1" ht="27" customHeight="1">
      <c r="A29" s="484">
        <v>2013</v>
      </c>
      <c r="B29" s="146">
        <v>67935</v>
      </c>
      <c r="C29" s="166">
        <v>2.8</v>
      </c>
      <c r="D29" s="146">
        <v>135802</v>
      </c>
      <c r="E29" s="166">
        <v>6.1</v>
      </c>
      <c r="F29" s="146" t="s">
        <v>20</v>
      </c>
      <c r="G29" s="146" t="s">
        <v>20</v>
      </c>
      <c r="H29" s="146" t="s">
        <v>20</v>
      </c>
      <c r="I29" s="146" t="s">
        <v>20</v>
      </c>
      <c r="J29" s="146" t="s">
        <v>20</v>
      </c>
      <c r="K29" s="176" t="s">
        <v>20</v>
      </c>
    </row>
    <row r="30" spans="1:11" s="67" customFormat="1" ht="27" customHeight="1">
      <c r="A30" s="488" t="s">
        <v>102</v>
      </c>
      <c r="B30" s="69">
        <f>(B29-B27)/B27*100</f>
        <v>-29.42698053229727</v>
      </c>
      <c r="C30" s="69">
        <f>(C29-C27)/C27*100</f>
        <v>-33.33333333333334</v>
      </c>
      <c r="D30" s="69">
        <f>(D29-D27)/D27*100</f>
        <v>-21.4776781326071</v>
      </c>
      <c r="E30" s="69">
        <f>(E29-E27)/E27*100</f>
        <v>-15.277777777777784</v>
      </c>
      <c r="F30" s="69" t="s">
        <v>20</v>
      </c>
      <c r="G30" s="69" t="s">
        <v>20</v>
      </c>
      <c r="H30" s="69" t="s">
        <v>20</v>
      </c>
      <c r="I30" s="69" t="s">
        <v>20</v>
      </c>
      <c r="J30" s="69" t="s">
        <v>20</v>
      </c>
      <c r="K30" s="493" t="s">
        <v>20</v>
      </c>
    </row>
    <row r="31" spans="1:11" s="67" customFormat="1" ht="27" customHeight="1">
      <c r="A31" s="484">
        <v>2014</v>
      </c>
      <c r="B31" s="146">
        <v>85771</v>
      </c>
      <c r="C31" s="166">
        <v>3.6</v>
      </c>
      <c r="D31" s="146">
        <v>139578</v>
      </c>
      <c r="E31" s="166">
        <v>6</v>
      </c>
      <c r="F31" s="146" t="s">
        <v>20</v>
      </c>
      <c r="G31" s="146" t="s">
        <v>20</v>
      </c>
      <c r="H31" s="146">
        <v>46498</v>
      </c>
      <c r="I31" s="166">
        <v>2.2</v>
      </c>
      <c r="J31" s="146" t="s">
        <v>20</v>
      </c>
      <c r="K31" s="176" t="s">
        <v>20</v>
      </c>
    </row>
    <row r="32" spans="1:11" s="67" customFormat="1" ht="27" customHeight="1">
      <c r="A32" s="488" t="s">
        <v>102</v>
      </c>
      <c r="B32" s="69">
        <f>(B31-B29)/B29*100</f>
        <v>26.254507985574442</v>
      </c>
      <c r="C32" s="69">
        <f>(C31-C29)/C29*100</f>
        <v>28.57142857142858</v>
      </c>
      <c r="D32" s="69">
        <f>(D31-D29)/D29*100</f>
        <v>2.7805186963373147</v>
      </c>
      <c r="E32" s="69">
        <f>(E31-E29)/E29*100</f>
        <v>-1.6393442622950762</v>
      </c>
      <c r="F32" s="69" t="s">
        <v>20</v>
      </c>
      <c r="G32" s="69" t="s">
        <v>20</v>
      </c>
      <c r="H32" s="69" t="s">
        <v>20</v>
      </c>
      <c r="I32" s="69" t="s">
        <v>20</v>
      </c>
      <c r="J32" s="69" t="s">
        <v>20</v>
      </c>
      <c r="K32" s="493" t="s">
        <v>20</v>
      </c>
    </row>
    <row r="33" spans="1:11" s="67" customFormat="1" ht="27" customHeight="1">
      <c r="A33" s="484">
        <v>2015</v>
      </c>
      <c r="B33" s="146">
        <v>119385</v>
      </c>
      <c r="C33" s="166">
        <v>4.8</v>
      </c>
      <c r="D33" s="146" t="s">
        <v>20</v>
      </c>
      <c r="E33" s="166">
        <v>6</v>
      </c>
      <c r="F33" s="146" t="s">
        <v>20</v>
      </c>
      <c r="G33" s="146" t="s">
        <v>20</v>
      </c>
      <c r="H33" s="146">
        <v>51930</v>
      </c>
      <c r="I33" s="166">
        <v>1.7</v>
      </c>
      <c r="J33" s="146" t="s">
        <v>20</v>
      </c>
      <c r="K33" s="176" t="s">
        <v>20</v>
      </c>
    </row>
    <row r="34" spans="1:11" s="67" customFormat="1" ht="27" customHeight="1">
      <c r="A34" s="488" t="s">
        <v>102</v>
      </c>
      <c r="B34" s="69">
        <f>(B33-B31)/B31*100</f>
        <v>39.190402350444785</v>
      </c>
      <c r="C34" s="69">
        <f>(C33-C31)/C31*100</f>
        <v>33.33333333333333</v>
      </c>
      <c r="D34" s="69" t="e">
        <f>(D33-D31)/D31*100</f>
        <v>#VALUE!</v>
      </c>
      <c r="E34" s="69">
        <f>(E33-E31)/E31*100</f>
        <v>0</v>
      </c>
      <c r="F34" s="69" t="s">
        <v>20</v>
      </c>
      <c r="G34" s="69" t="s">
        <v>20</v>
      </c>
      <c r="H34" s="69" t="s">
        <v>20</v>
      </c>
      <c r="I34" s="69" t="s">
        <v>20</v>
      </c>
      <c r="J34" s="69" t="s">
        <v>20</v>
      </c>
      <c r="K34" s="493" t="s">
        <v>20</v>
      </c>
    </row>
    <row r="35" spans="1:11" s="67" customFormat="1" ht="27" customHeight="1">
      <c r="A35" s="484">
        <v>2016</v>
      </c>
      <c r="B35" s="146">
        <v>127824</v>
      </c>
      <c r="C35" s="166">
        <v>7.6</v>
      </c>
      <c r="D35" s="146" t="s">
        <v>20</v>
      </c>
      <c r="E35" s="166">
        <v>6</v>
      </c>
      <c r="F35" s="146" t="s">
        <v>20</v>
      </c>
      <c r="G35" s="146" t="s">
        <v>20</v>
      </c>
      <c r="H35" s="146">
        <v>44821</v>
      </c>
      <c r="I35" s="166">
        <v>1.8</v>
      </c>
      <c r="J35" s="146" t="s">
        <v>20</v>
      </c>
      <c r="K35" s="176" t="s">
        <v>20</v>
      </c>
    </row>
    <row r="36" spans="1:11" s="67" customFormat="1" ht="27" customHeight="1">
      <c r="A36" s="488" t="s">
        <v>102</v>
      </c>
      <c r="B36" s="69">
        <f>(B35-B33)/B33*100</f>
        <v>7.068727227038572</v>
      </c>
      <c r="C36" s="69">
        <f>(C35-C33)/C33*100</f>
        <v>58.333333333333336</v>
      </c>
      <c r="D36" s="69" t="e">
        <f>(D35-D33)/D33*100</f>
        <v>#VALUE!</v>
      </c>
      <c r="E36" s="69">
        <f>(E35-E33)/E33*100</f>
        <v>0</v>
      </c>
      <c r="F36" s="69" t="s">
        <v>20</v>
      </c>
      <c r="G36" s="69" t="s">
        <v>20</v>
      </c>
      <c r="H36" s="69" t="s">
        <v>20</v>
      </c>
      <c r="I36" s="69" t="s">
        <v>20</v>
      </c>
      <c r="J36" s="69" t="s">
        <v>20</v>
      </c>
      <c r="K36" s="493" t="s">
        <v>20</v>
      </c>
    </row>
    <row r="37" spans="1:11" s="67" customFormat="1" ht="27" customHeight="1">
      <c r="A37" s="484">
        <v>2017</v>
      </c>
      <c r="B37" s="146">
        <v>76009</v>
      </c>
      <c r="C37" s="166">
        <v>3.4</v>
      </c>
      <c r="D37" s="146">
        <v>50650</v>
      </c>
      <c r="E37" s="166">
        <v>6</v>
      </c>
      <c r="F37" s="146" t="s">
        <v>20</v>
      </c>
      <c r="G37" s="146" t="s">
        <v>20</v>
      </c>
      <c r="H37" s="146">
        <v>47240</v>
      </c>
      <c r="I37" s="166">
        <v>5.03</v>
      </c>
      <c r="J37" s="146" t="s">
        <v>20</v>
      </c>
      <c r="K37" s="176" t="s">
        <v>20</v>
      </c>
    </row>
    <row r="38" spans="1:11" s="67" customFormat="1" ht="27" customHeight="1" thickBot="1">
      <c r="A38" s="632" t="s">
        <v>102</v>
      </c>
      <c r="B38" s="633">
        <f>(B37-B35)/B35*100</f>
        <v>-40.53620603329578</v>
      </c>
      <c r="C38" s="633">
        <f>(C37-C35)/C35*100</f>
        <v>-55.263157894736835</v>
      </c>
      <c r="D38" s="633" t="e">
        <f>(D37-D35)/D35*100</f>
        <v>#VALUE!</v>
      </c>
      <c r="E38" s="633">
        <f>(E37-E35)/E35*100</f>
        <v>0</v>
      </c>
      <c r="F38" s="633" t="s">
        <v>20</v>
      </c>
      <c r="G38" s="633" t="s">
        <v>20</v>
      </c>
      <c r="H38" s="633" t="s">
        <v>20</v>
      </c>
      <c r="I38" s="633" t="s">
        <v>20</v>
      </c>
      <c r="J38" s="633" t="s">
        <v>20</v>
      </c>
      <c r="K38" s="634" t="s">
        <v>20</v>
      </c>
    </row>
    <row r="39" spans="1:11" ht="14.25" customHeight="1" thickTop="1">
      <c r="A39" s="778"/>
      <c r="B39" s="778"/>
      <c r="C39" s="778"/>
      <c r="D39" s="778"/>
      <c r="E39" s="778"/>
      <c r="F39" s="778"/>
      <c r="G39" s="778"/>
      <c r="H39" s="778"/>
      <c r="I39" s="778"/>
      <c r="J39" s="778"/>
      <c r="K39" s="778"/>
    </row>
    <row r="40" spans="1:11" ht="14.25" customHeight="1">
      <c r="A40" s="774" t="s">
        <v>384</v>
      </c>
      <c r="B40" s="774"/>
      <c r="C40" s="774"/>
      <c r="D40" s="774"/>
      <c r="E40" s="315"/>
      <c r="F40" s="315"/>
      <c r="G40" s="315"/>
      <c r="H40" s="315"/>
      <c r="I40" s="315"/>
      <c r="J40" s="315"/>
      <c r="K40" s="315"/>
    </row>
    <row r="41" spans="1:11" ht="14.25" customHeight="1">
      <c r="A41" s="775" t="s">
        <v>900</v>
      </c>
      <c r="B41" s="774"/>
      <c r="C41" s="774"/>
      <c r="D41" s="774"/>
      <c r="E41" s="314"/>
      <c r="F41" s="178"/>
      <c r="G41" s="178"/>
      <c r="H41" s="178"/>
      <c r="I41" s="178"/>
      <c r="J41" s="178"/>
      <c r="K41" s="178"/>
    </row>
    <row r="42" spans="1:11" ht="14.25" customHeight="1">
      <c r="A42" s="777" t="s">
        <v>901</v>
      </c>
      <c r="B42" s="777"/>
      <c r="C42" s="777"/>
      <c r="D42" s="777"/>
      <c r="E42" s="777"/>
      <c r="F42" s="777"/>
      <c r="G42" s="777"/>
      <c r="H42" s="777"/>
      <c r="I42" s="777"/>
      <c r="J42" s="777"/>
      <c r="K42" s="190"/>
    </row>
    <row r="43" spans="1:11" ht="14.25" customHeight="1">
      <c r="A43" s="776" t="s">
        <v>386</v>
      </c>
      <c r="B43" s="776"/>
      <c r="C43" s="776"/>
      <c r="D43" s="776"/>
      <c r="E43" s="776"/>
      <c r="F43" s="776"/>
      <c r="G43" s="776"/>
      <c r="H43" s="776"/>
      <c r="I43" s="776"/>
      <c r="J43" s="190"/>
      <c r="K43" s="190"/>
    </row>
    <row r="44" spans="1:11" ht="10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7" spans="3:4" ht="12.75">
      <c r="C47" s="764" t="s">
        <v>259</v>
      </c>
      <c r="D47" s="764"/>
    </row>
  </sheetData>
  <sheetProtection/>
  <mergeCells count="8">
    <mergeCell ref="C47:D47"/>
    <mergeCell ref="A2:K2"/>
    <mergeCell ref="A3:K4"/>
    <mergeCell ref="A40:D40"/>
    <mergeCell ref="A41:D41"/>
    <mergeCell ref="A43:I43"/>
    <mergeCell ref="A42:J42"/>
    <mergeCell ref="A39:K39"/>
  </mergeCells>
  <hyperlinks>
    <hyperlink ref="A1" r:id="rId1" display="http://kayham.erciyes.edu.tr/"/>
  </hyperlinks>
  <printOptions/>
  <pageMargins left="0.984251968503937" right="0.2362204724409449" top="0.984251968503937" bottom="0.5511811023622047" header="0.5118110236220472" footer="0.1968503937007874"/>
  <pageSetup fitToHeight="1" fitToWidth="1" horizontalDpi="300" verticalDpi="300" orientation="landscape" paperSize="9" scale="83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6.125" style="296" customWidth="1"/>
    <col min="12" max="15" width="11.00390625" style="296" customWidth="1"/>
    <col min="16" max="18" width="13.75390625" style="287" customWidth="1"/>
    <col min="19" max="16384" width="9.125" style="97" customWidth="1"/>
  </cols>
  <sheetData>
    <row r="1" spans="1:27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  <c r="Q1" s="324"/>
      <c r="R1" s="325" t="s">
        <v>261</v>
      </c>
      <c r="S1" s="164"/>
      <c r="T1" s="292"/>
      <c r="U1" s="326"/>
      <c r="V1" s="292"/>
      <c r="W1" s="292"/>
      <c r="X1" s="326"/>
      <c r="Y1" s="98"/>
      <c r="Z1" s="98"/>
      <c r="AA1" s="98"/>
    </row>
    <row r="2" spans="1:27" ht="22.5" customHeight="1" thickTop="1">
      <c r="A2" s="938" t="s">
        <v>709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40"/>
      <c r="S2" s="292"/>
      <c r="T2" s="292"/>
      <c r="U2" s="292"/>
      <c r="V2" s="292"/>
      <c r="W2" s="292"/>
      <c r="X2" s="292"/>
      <c r="Y2" s="292"/>
      <c r="Z2" s="292"/>
      <c r="AA2" s="98"/>
    </row>
    <row r="3" spans="1:18" ht="34.5" customHeight="1">
      <c r="A3" s="941" t="s">
        <v>710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3"/>
    </row>
    <row r="4" spans="1:18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56" t="s">
        <v>464</v>
      </c>
      <c r="Q4" s="956" t="s">
        <v>465</v>
      </c>
      <c r="R4" s="962" t="s">
        <v>653</v>
      </c>
    </row>
    <row r="5" spans="1:18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57"/>
      <c r="Q5" s="957"/>
      <c r="R5" s="963"/>
    </row>
    <row r="6" spans="1:18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58"/>
      <c r="Q6" s="958"/>
      <c r="R6" s="964"/>
    </row>
    <row r="7" spans="1:18" ht="30" customHeight="1">
      <c r="A7" s="974" t="s">
        <v>482</v>
      </c>
      <c r="B7" s="79" t="s">
        <v>483</v>
      </c>
      <c r="C7" s="333">
        <v>1414</v>
      </c>
      <c r="D7" s="333">
        <v>90414</v>
      </c>
      <c r="E7" s="327">
        <v>2916025</v>
      </c>
      <c r="F7" s="327">
        <v>7639</v>
      </c>
      <c r="G7" s="327">
        <v>89309</v>
      </c>
      <c r="H7" s="333">
        <v>1451</v>
      </c>
      <c r="I7" s="327">
        <v>366120</v>
      </c>
      <c r="J7" s="327">
        <v>116909</v>
      </c>
      <c r="K7" s="327">
        <v>6752</v>
      </c>
      <c r="L7" s="173">
        <v>4054</v>
      </c>
      <c r="M7" s="173">
        <v>0</v>
      </c>
      <c r="N7" s="173">
        <v>2698</v>
      </c>
      <c r="O7" s="173">
        <v>1423</v>
      </c>
      <c r="P7" s="328">
        <f>I7/(G7+H7)</f>
        <v>4.0339356544733365</v>
      </c>
      <c r="Q7" s="328">
        <f>(I7*100)/(C7*365)</f>
        <v>70.9383658522408</v>
      </c>
      <c r="R7" s="392">
        <f>(J7*100/(G7+H7))</f>
        <v>128.8111502864698</v>
      </c>
    </row>
    <row r="8" spans="1:18" ht="21.75" customHeight="1">
      <c r="A8" s="975"/>
      <c r="B8" s="79" t="s">
        <v>487</v>
      </c>
      <c r="C8" s="327">
        <v>30</v>
      </c>
      <c r="D8" s="327">
        <v>930</v>
      </c>
      <c r="E8" s="327">
        <v>131105</v>
      </c>
      <c r="F8" s="327">
        <v>0</v>
      </c>
      <c r="G8" s="327">
        <v>909</v>
      </c>
      <c r="H8" s="327">
        <v>0</v>
      </c>
      <c r="I8" s="327">
        <v>3041</v>
      </c>
      <c r="J8" s="327">
        <v>621</v>
      </c>
      <c r="K8" s="327">
        <v>12</v>
      </c>
      <c r="L8" s="327">
        <v>8</v>
      </c>
      <c r="M8" s="327">
        <v>0</v>
      </c>
      <c r="N8" s="327">
        <v>4</v>
      </c>
      <c r="O8" s="327">
        <v>3</v>
      </c>
      <c r="P8" s="328">
        <f aca="true" t="shared" si="0" ref="P8:P19">I8/(G8+H8)</f>
        <v>3.3454345434543455</v>
      </c>
      <c r="Q8" s="328">
        <f aca="true" t="shared" si="1" ref="Q8:Q39">(I8*100)/(C8*365)</f>
        <v>27.771689497716896</v>
      </c>
      <c r="R8" s="392">
        <f aca="true" t="shared" si="2" ref="R8:R15">(J8*100/(G8+H8))</f>
        <v>68.31683168316832</v>
      </c>
    </row>
    <row r="9" spans="1:18" ht="21.75" customHeight="1">
      <c r="A9" s="975"/>
      <c r="B9" s="79" t="s">
        <v>488</v>
      </c>
      <c r="C9" s="327">
        <v>87</v>
      </c>
      <c r="D9" s="327">
        <v>11756</v>
      </c>
      <c r="E9" s="327">
        <v>252497</v>
      </c>
      <c r="F9" s="327">
        <v>557</v>
      </c>
      <c r="G9" s="327">
        <v>11334</v>
      </c>
      <c r="H9" s="327">
        <v>11</v>
      </c>
      <c r="I9" s="327">
        <v>21624</v>
      </c>
      <c r="J9" s="327">
        <v>12540</v>
      </c>
      <c r="K9" s="327">
        <v>260</v>
      </c>
      <c r="L9" s="327">
        <v>178</v>
      </c>
      <c r="M9" s="327">
        <v>0</v>
      </c>
      <c r="N9" s="327">
        <v>82</v>
      </c>
      <c r="O9" s="327">
        <v>7</v>
      </c>
      <c r="P9" s="328">
        <f t="shared" si="0"/>
        <v>1.9060379021595417</v>
      </c>
      <c r="Q9" s="328">
        <f t="shared" si="1"/>
        <v>68.09636277751535</v>
      </c>
      <c r="R9" s="392">
        <f t="shared" si="2"/>
        <v>110.53327457029529</v>
      </c>
    </row>
    <row r="10" spans="1:18" ht="27.75" customHeight="1">
      <c r="A10" s="975"/>
      <c r="B10" s="79" t="s">
        <v>489</v>
      </c>
      <c r="C10" s="327">
        <v>14</v>
      </c>
      <c r="D10" s="327">
        <v>562</v>
      </c>
      <c r="E10" s="327">
        <v>80754</v>
      </c>
      <c r="F10" s="327">
        <v>135</v>
      </c>
      <c r="G10" s="327">
        <v>516</v>
      </c>
      <c r="H10" s="327">
        <v>4</v>
      </c>
      <c r="I10" s="327">
        <v>1636</v>
      </c>
      <c r="J10" s="327">
        <v>157</v>
      </c>
      <c r="K10" s="327">
        <v>5</v>
      </c>
      <c r="L10" s="327">
        <v>5</v>
      </c>
      <c r="M10" s="327">
        <v>0</v>
      </c>
      <c r="N10" s="327">
        <v>0</v>
      </c>
      <c r="O10" s="327">
        <v>0</v>
      </c>
      <c r="P10" s="328">
        <f t="shared" si="0"/>
        <v>3.146153846153846</v>
      </c>
      <c r="Q10" s="328">
        <f t="shared" si="1"/>
        <v>32.01565557729941</v>
      </c>
      <c r="R10" s="392">
        <f t="shared" si="2"/>
        <v>30.192307692307693</v>
      </c>
    </row>
    <row r="11" spans="1:18" ht="21.75" customHeight="1">
      <c r="A11" s="975"/>
      <c r="B11" s="79" t="s">
        <v>490</v>
      </c>
      <c r="C11" s="327">
        <v>5</v>
      </c>
      <c r="D11" s="327">
        <v>0</v>
      </c>
      <c r="E11" s="327">
        <v>22773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7">
        <v>1</v>
      </c>
      <c r="L11" s="327">
        <v>1</v>
      </c>
      <c r="M11" s="327">
        <v>0</v>
      </c>
      <c r="N11" s="327">
        <v>0</v>
      </c>
      <c r="O11" s="327">
        <v>0</v>
      </c>
      <c r="P11" s="328">
        <v>0</v>
      </c>
      <c r="Q11" s="328">
        <f t="shared" si="1"/>
        <v>0</v>
      </c>
      <c r="R11" s="392">
        <v>0</v>
      </c>
    </row>
    <row r="12" spans="1:18" ht="21.75" customHeight="1">
      <c r="A12" s="975"/>
      <c r="B12" s="79" t="s">
        <v>491</v>
      </c>
      <c r="C12" s="327">
        <v>25</v>
      </c>
      <c r="D12" s="327">
        <v>1708</v>
      </c>
      <c r="E12" s="333">
        <v>126382</v>
      </c>
      <c r="F12" s="333">
        <v>100</v>
      </c>
      <c r="G12" s="327">
        <v>1692</v>
      </c>
      <c r="H12" s="327">
        <v>19</v>
      </c>
      <c r="I12" s="327">
        <v>5574</v>
      </c>
      <c r="J12" s="327">
        <v>388</v>
      </c>
      <c r="K12" s="327">
        <v>0</v>
      </c>
      <c r="L12" s="327">
        <v>0</v>
      </c>
      <c r="M12" s="327">
        <v>0</v>
      </c>
      <c r="N12" s="327">
        <v>0</v>
      </c>
      <c r="O12" s="327">
        <v>0</v>
      </c>
      <c r="P12" s="328">
        <f t="shared" si="0"/>
        <v>3.2577440093512564</v>
      </c>
      <c r="Q12" s="328">
        <f t="shared" si="1"/>
        <v>61.084931506849315</v>
      </c>
      <c r="R12" s="392">
        <f t="shared" si="2"/>
        <v>22.676797194623028</v>
      </c>
    </row>
    <row r="13" spans="1:18" ht="21.75" customHeight="1">
      <c r="A13" s="975"/>
      <c r="B13" s="79" t="s">
        <v>492</v>
      </c>
      <c r="C13" s="327">
        <v>25</v>
      </c>
      <c r="D13" s="327">
        <v>123</v>
      </c>
      <c r="E13" s="327">
        <v>51319</v>
      </c>
      <c r="F13" s="327">
        <v>3576</v>
      </c>
      <c r="G13" s="327">
        <v>113</v>
      </c>
      <c r="H13" s="327">
        <v>26</v>
      </c>
      <c r="I13" s="327">
        <v>835</v>
      </c>
      <c r="J13" s="327">
        <v>0</v>
      </c>
      <c r="K13" s="327">
        <v>29</v>
      </c>
      <c r="L13" s="327">
        <v>29</v>
      </c>
      <c r="M13" s="327">
        <v>0</v>
      </c>
      <c r="N13" s="327">
        <v>0</v>
      </c>
      <c r="O13" s="327">
        <v>0</v>
      </c>
      <c r="P13" s="328">
        <f t="shared" si="0"/>
        <v>6.0071942446043165</v>
      </c>
      <c r="Q13" s="328">
        <f t="shared" si="1"/>
        <v>9.150684931506849</v>
      </c>
      <c r="R13" s="392">
        <f t="shared" si="2"/>
        <v>0</v>
      </c>
    </row>
    <row r="14" spans="1:18" ht="26.25" customHeight="1">
      <c r="A14" s="975"/>
      <c r="B14" s="79" t="s">
        <v>493</v>
      </c>
      <c r="C14" s="327">
        <v>5</v>
      </c>
      <c r="D14" s="327">
        <v>0</v>
      </c>
      <c r="E14" s="327">
        <v>5552</v>
      </c>
      <c r="F14" s="327">
        <v>0</v>
      </c>
      <c r="G14" s="327">
        <v>0</v>
      </c>
      <c r="H14" s="327">
        <v>8</v>
      </c>
      <c r="I14" s="327">
        <v>0</v>
      </c>
      <c r="J14" s="327">
        <v>0</v>
      </c>
      <c r="K14" s="327">
        <v>6</v>
      </c>
      <c r="L14" s="327">
        <v>6</v>
      </c>
      <c r="M14" s="327">
        <v>0</v>
      </c>
      <c r="N14" s="327">
        <v>0</v>
      </c>
      <c r="O14" s="327">
        <v>0</v>
      </c>
      <c r="P14" s="328">
        <v>0</v>
      </c>
      <c r="Q14" s="328">
        <f t="shared" si="1"/>
        <v>0</v>
      </c>
      <c r="R14" s="392">
        <v>0</v>
      </c>
    </row>
    <row r="15" spans="1:18" ht="27" customHeight="1">
      <c r="A15" s="975"/>
      <c r="B15" s="79" t="s">
        <v>494</v>
      </c>
      <c r="C15" s="327">
        <v>25</v>
      </c>
      <c r="D15" s="327">
        <v>502</v>
      </c>
      <c r="E15" s="327">
        <v>78406</v>
      </c>
      <c r="F15" s="327">
        <v>9274</v>
      </c>
      <c r="G15" s="327">
        <v>500</v>
      </c>
      <c r="H15" s="327">
        <v>10</v>
      </c>
      <c r="I15" s="327">
        <v>1796</v>
      </c>
      <c r="J15" s="327">
        <v>194</v>
      </c>
      <c r="K15" s="327">
        <v>12</v>
      </c>
      <c r="L15" s="327">
        <v>12</v>
      </c>
      <c r="M15" s="327">
        <v>0</v>
      </c>
      <c r="N15" s="327">
        <v>0</v>
      </c>
      <c r="O15" s="327">
        <v>0</v>
      </c>
      <c r="P15" s="328">
        <f t="shared" si="0"/>
        <v>3.5215686274509803</v>
      </c>
      <c r="Q15" s="328">
        <f t="shared" si="1"/>
        <v>19.682191780821917</v>
      </c>
      <c r="R15" s="392">
        <f t="shared" si="2"/>
        <v>38.03921568627451</v>
      </c>
    </row>
    <row r="16" spans="1:18" ht="23.25" customHeight="1">
      <c r="A16" s="975"/>
      <c r="B16" s="79" t="s">
        <v>495</v>
      </c>
      <c r="C16" s="327">
        <v>9</v>
      </c>
      <c r="D16" s="327">
        <v>308</v>
      </c>
      <c r="E16" s="327">
        <v>82593</v>
      </c>
      <c r="F16" s="327">
        <v>0</v>
      </c>
      <c r="G16" s="327">
        <v>294</v>
      </c>
      <c r="H16" s="327">
        <v>2</v>
      </c>
      <c r="I16" s="327">
        <v>1795</v>
      </c>
      <c r="J16" s="327">
        <v>0</v>
      </c>
      <c r="K16" s="327">
        <v>1</v>
      </c>
      <c r="L16" s="327">
        <v>1</v>
      </c>
      <c r="M16" s="327">
        <v>0</v>
      </c>
      <c r="N16" s="327">
        <v>0</v>
      </c>
      <c r="O16" s="327">
        <v>0</v>
      </c>
      <c r="P16" s="328">
        <f>I16/(G16+H16)</f>
        <v>6.0641891891891895</v>
      </c>
      <c r="Q16" s="328">
        <f>(I16*100)/(C16*365)</f>
        <v>54.64231354642313</v>
      </c>
      <c r="R16" s="392">
        <f>(J16*100/(G16+H16))</f>
        <v>0</v>
      </c>
    </row>
    <row r="17" spans="1:18" ht="27.75" customHeight="1">
      <c r="A17" s="975"/>
      <c r="B17" s="79" t="s">
        <v>496</v>
      </c>
      <c r="C17" s="327">
        <v>10</v>
      </c>
      <c r="D17" s="327">
        <v>0</v>
      </c>
      <c r="E17" s="327">
        <v>13509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328">
        <v>0</v>
      </c>
      <c r="Q17" s="328">
        <f>(I17*100)/(C17*365)</f>
        <v>0</v>
      </c>
      <c r="R17" s="392">
        <v>0</v>
      </c>
    </row>
    <row r="18" spans="1:18" ht="27" customHeight="1">
      <c r="A18" s="975"/>
      <c r="B18" s="79" t="s">
        <v>602</v>
      </c>
      <c r="C18" s="327">
        <v>5</v>
      </c>
      <c r="D18" s="327">
        <v>0</v>
      </c>
      <c r="E18" s="327">
        <v>15205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8">
        <v>0</v>
      </c>
      <c r="Q18" s="328">
        <f t="shared" si="1"/>
        <v>0</v>
      </c>
      <c r="R18" s="392">
        <v>0</v>
      </c>
    </row>
    <row r="19" spans="1:18" s="98" customFormat="1" ht="21.75" customHeight="1">
      <c r="A19" s="979" t="s">
        <v>24</v>
      </c>
      <c r="B19" s="980"/>
      <c r="C19" s="334">
        <f aca="true" t="shared" si="3" ref="C19:N19">SUM(C7:C18)</f>
        <v>1654</v>
      </c>
      <c r="D19" s="334">
        <v>106303</v>
      </c>
      <c r="E19" s="334">
        <f t="shared" si="3"/>
        <v>3776120</v>
      </c>
      <c r="F19" s="334">
        <f t="shared" si="3"/>
        <v>21281</v>
      </c>
      <c r="G19" s="334">
        <f t="shared" si="3"/>
        <v>104667</v>
      </c>
      <c r="H19" s="334">
        <f t="shared" si="3"/>
        <v>1531</v>
      </c>
      <c r="I19" s="334">
        <f t="shared" si="3"/>
        <v>402421</v>
      </c>
      <c r="J19" s="334">
        <f t="shared" si="3"/>
        <v>130809</v>
      </c>
      <c r="K19" s="334">
        <v>7078</v>
      </c>
      <c r="L19" s="334">
        <f t="shared" si="3"/>
        <v>4294</v>
      </c>
      <c r="M19" s="334">
        <f t="shared" si="3"/>
        <v>0</v>
      </c>
      <c r="N19" s="334">
        <f t="shared" si="3"/>
        <v>2784</v>
      </c>
      <c r="O19" s="334">
        <v>1433</v>
      </c>
      <c r="P19" s="335">
        <f t="shared" si="0"/>
        <v>3.789346315373171</v>
      </c>
      <c r="Q19" s="335">
        <f t="shared" si="1"/>
        <v>66.65799804541916</v>
      </c>
      <c r="R19" s="393">
        <f>(J19*100/(G19+H19))</f>
        <v>123.17463605717622</v>
      </c>
    </row>
    <row r="20" spans="1:18" ht="26.25" customHeight="1">
      <c r="A20" s="981" t="s">
        <v>497</v>
      </c>
      <c r="B20" s="982"/>
      <c r="C20" s="327">
        <v>1216</v>
      </c>
      <c r="D20" s="327">
        <v>97546</v>
      </c>
      <c r="E20" s="327">
        <v>783215</v>
      </c>
      <c r="F20" s="327">
        <v>56344</v>
      </c>
      <c r="G20" s="327">
        <v>94692</v>
      </c>
      <c r="H20" s="173">
        <v>1861</v>
      </c>
      <c r="I20" s="327">
        <v>393249</v>
      </c>
      <c r="J20" s="327">
        <v>34177</v>
      </c>
      <c r="K20" s="327">
        <v>2206</v>
      </c>
      <c r="L20" s="173">
        <v>936</v>
      </c>
      <c r="M20" s="173">
        <v>0</v>
      </c>
      <c r="N20" s="173">
        <v>1270</v>
      </c>
      <c r="O20" s="173">
        <v>457</v>
      </c>
      <c r="P20" s="328">
        <f>I20/(G20+H20)</f>
        <v>4.072882251198823</v>
      </c>
      <c r="Q20" s="328">
        <f t="shared" si="1"/>
        <v>88.60152307137707</v>
      </c>
      <c r="R20" s="392">
        <f>(J20*100/(G20+H20))</f>
        <v>35.39713939494371</v>
      </c>
    </row>
    <row r="21" spans="1:18" ht="26.25" customHeight="1">
      <c r="A21" s="981" t="s">
        <v>498</v>
      </c>
      <c r="B21" s="982"/>
      <c r="C21" s="327">
        <v>100</v>
      </c>
      <c r="D21" s="327">
        <v>146</v>
      </c>
      <c r="E21" s="327">
        <v>13081</v>
      </c>
      <c r="F21" s="327">
        <v>0</v>
      </c>
      <c r="G21" s="327">
        <v>146</v>
      </c>
      <c r="H21" s="327">
        <v>0</v>
      </c>
      <c r="I21" s="327">
        <v>730</v>
      </c>
      <c r="J21" s="327">
        <v>267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8">
        <f>I21/(G21+H21)</f>
        <v>5</v>
      </c>
      <c r="Q21" s="328">
        <f t="shared" si="1"/>
        <v>2</v>
      </c>
      <c r="R21" s="392">
        <f aca="true" t="shared" si="4" ref="R21:R39">(J21*100/(G21+H21))</f>
        <v>182.87671232876713</v>
      </c>
    </row>
    <row r="22" spans="1:18" ht="26.25" customHeight="1">
      <c r="A22" s="878"/>
      <c r="B22" s="342" t="s">
        <v>501</v>
      </c>
      <c r="C22" s="327">
        <v>49</v>
      </c>
      <c r="D22" s="327">
        <v>1673</v>
      </c>
      <c r="E22" s="327">
        <v>133481</v>
      </c>
      <c r="F22" s="327">
        <v>199</v>
      </c>
      <c r="G22" s="327">
        <v>1661</v>
      </c>
      <c r="H22" s="327">
        <v>15</v>
      </c>
      <c r="I22" s="327">
        <v>3537</v>
      </c>
      <c r="J22" s="327">
        <v>3820</v>
      </c>
      <c r="K22" s="327">
        <v>93</v>
      </c>
      <c r="L22" s="327">
        <v>34</v>
      </c>
      <c r="M22" s="327">
        <v>0</v>
      </c>
      <c r="N22" s="327">
        <v>59</v>
      </c>
      <c r="O22" s="327">
        <v>38</v>
      </c>
      <c r="P22" s="328">
        <f aca="true" t="shared" si="5" ref="P22:P37">I22/(G22+H22)</f>
        <v>2.110381861575179</v>
      </c>
      <c r="Q22" s="328">
        <f t="shared" si="1"/>
        <v>19.776348895722673</v>
      </c>
      <c r="R22" s="392">
        <f t="shared" si="4"/>
        <v>227.9236276849642</v>
      </c>
    </row>
    <row r="23" spans="1:18" ht="21.75" customHeight="1">
      <c r="A23" s="878"/>
      <c r="B23" s="342" t="s">
        <v>502</v>
      </c>
      <c r="C23" s="327">
        <v>25</v>
      </c>
      <c r="D23" s="327">
        <v>3281</v>
      </c>
      <c r="E23" s="327">
        <v>62446</v>
      </c>
      <c r="F23" s="327">
        <v>910</v>
      </c>
      <c r="G23" s="327">
        <v>3280</v>
      </c>
      <c r="H23" s="327">
        <v>0</v>
      </c>
      <c r="I23" s="327">
        <v>3805</v>
      </c>
      <c r="J23" s="327">
        <v>3031</v>
      </c>
      <c r="K23" s="327">
        <v>728</v>
      </c>
      <c r="L23" s="327">
        <v>180</v>
      </c>
      <c r="M23" s="327">
        <v>0</v>
      </c>
      <c r="N23" s="327">
        <v>548</v>
      </c>
      <c r="O23" s="327">
        <v>249</v>
      </c>
      <c r="P23" s="328">
        <f t="shared" si="5"/>
        <v>1.1600609756097562</v>
      </c>
      <c r="Q23" s="328">
        <f t="shared" si="1"/>
        <v>41.6986301369863</v>
      </c>
      <c r="R23" s="392">
        <f t="shared" si="4"/>
        <v>92.40853658536585</v>
      </c>
    </row>
    <row r="24" spans="1:18" ht="21.75" customHeight="1">
      <c r="A24" s="878"/>
      <c r="B24" s="342" t="s">
        <v>503</v>
      </c>
      <c r="C24" s="327">
        <v>45</v>
      </c>
      <c r="D24" s="327">
        <v>4241</v>
      </c>
      <c r="E24" s="327">
        <v>202625</v>
      </c>
      <c r="F24" s="327">
        <v>8010</v>
      </c>
      <c r="G24" s="327">
        <v>4189</v>
      </c>
      <c r="H24" s="327">
        <v>30</v>
      </c>
      <c r="I24" s="327">
        <v>7227</v>
      </c>
      <c r="J24" s="327">
        <v>9738</v>
      </c>
      <c r="K24" s="327">
        <v>480</v>
      </c>
      <c r="L24" s="327">
        <v>164</v>
      </c>
      <c r="M24" s="327">
        <v>4</v>
      </c>
      <c r="N24" s="327">
        <v>312</v>
      </c>
      <c r="O24" s="327">
        <v>148</v>
      </c>
      <c r="P24" s="328">
        <f t="shared" si="5"/>
        <v>1.7129651576202891</v>
      </c>
      <c r="Q24" s="328">
        <f t="shared" si="1"/>
        <v>44</v>
      </c>
      <c r="R24" s="392">
        <f t="shared" si="4"/>
        <v>230.81298885991941</v>
      </c>
    </row>
    <row r="25" spans="1:18" ht="21.75" customHeight="1">
      <c r="A25" s="878"/>
      <c r="B25" s="79" t="s">
        <v>504</v>
      </c>
      <c r="C25" s="327">
        <v>49</v>
      </c>
      <c r="D25" s="327">
        <v>6273</v>
      </c>
      <c r="E25" s="327">
        <v>99820</v>
      </c>
      <c r="F25" s="327">
        <v>262</v>
      </c>
      <c r="G25" s="327">
        <v>6221</v>
      </c>
      <c r="H25" s="327">
        <v>0</v>
      </c>
      <c r="I25" s="327">
        <v>8060</v>
      </c>
      <c r="J25" s="327">
        <v>4660</v>
      </c>
      <c r="K25" s="327">
        <v>831</v>
      </c>
      <c r="L25" s="327">
        <v>199</v>
      </c>
      <c r="M25" s="327">
        <v>0</v>
      </c>
      <c r="N25" s="327">
        <v>632</v>
      </c>
      <c r="O25" s="327">
        <v>304</v>
      </c>
      <c r="P25" s="328">
        <f t="shared" si="5"/>
        <v>1.2956116380003215</v>
      </c>
      <c r="Q25" s="328">
        <f t="shared" si="1"/>
        <v>45.06569751188147</v>
      </c>
      <c r="R25" s="392">
        <f t="shared" si="4"/>
        <v>74.90757113004341</v>
      </c>
    </row>
    <row r="26" spans="1:18" ht="21.75" customHeight="1">
      <c r="A26" s="878"/>
      <c r="B26" s="79" t="s">
        <v>505</v>
      </c>
      <c r="C26" s="327">
        <v>36</v>
      </c>
      <c r="D26" s="327">
        <v>7027</v>
      </c>
      <c r="E26" s="327">
        <v>84695</v>
      </c>
      <c r="F26" s="327">
        <v>1498</v>
      </c>
      <c r="G26" s="327">
        <v>7006</v>
      </c>
      <c r="H26" s="327">
        <v>5</v>
      </c>
      <c r="I26" s="327">
        <v>8086</v>
      </c>
      <c r="J26" s="327">
        <v>7809</v>
      </c>
      <c r="K26" s="327">
        <v>4851</v>
      </c>
      <c r="L26" s="327">
        <v>1237</v>
      </c>
      <c r="M26" s="327">
        <v>4</v>
      </c>
      <c r="N26" s="327">
        <v>3610</v>
      </c>
      <c r="O26" s="327">
        <v>1900</v>
      </c>
      <c r="P26" s="328">
        <f t="shared" si="5"/>
        <v>1.1533304806732279</v>
      </c>
      <c r="Q26" s="328">
        <f t="shared" si="1"/>
        <v>61.537290715372905</v>
      </c>
      <c r="R26" s="392">
        <f t="shared" si="4"/>
        <v>111.3821138211382</v>
      </c>
    </row>
    <row r="27" spans="1:18" ht="21.75" customHeight="1">
      <c r="A27" s="878"/>
      <c r="B27" s="79" t="s">
        <v>506</v>
      </c>
      <c r="C27" s="327">
        <v>142</v>
      </c>
      <c r="D27" s="327">
        <v>23486</v>
      </c>
      <c r="E27" s="327">
        <v>336569</v>
      </c>
      <c r="F27" s="327">
        <v>2652</v>
      </c>
      <c r="G27" s="327">
        <v>22828</v>
      </c>
      <c r="H27" s="327">
        <v>343</v>
      </c>
      <c r="I27" s="327">
        <v>35285</v>
      </c>
      <c r="J27" s="327">
        <v>15951</v>
      </c>
      <c r="K27" s="327">
        <v>1962</v>
      </c>
      <c r="L27" s="327">
        <v>865</v>
      </c>
      <c r="M27" s="327">
        <v>0</v>
      </c>
      <c r="N27" s="327">
        <v>1097</v>
      </c>
      <c r="O27" s="327">
        <v>454</v>
      </c>
      <c r="P27" s="328">
        <f t="shared" si="5"/>
        <v>1.522808683267878</v>
      </c>
      <c r="Q27" s="328">
        <f t="shared" si="1"/>
        <v>68.07833301176925</v>
      </c>
      <c r="R27" s="392">
        <f t="shared" si="4"/>
        <v>68.84036079582236</v>
      </c>
    </row>
    <row r="28" spans="1:18" ht="21.75" customHeight="1">
      <c r="A28" s="878"/>
      <c r="B28" s="79" t="s">
        <v>507</v>
      </c>
      <c r="C28" s="327">
        <v>46</v>
      </c>
      <c r="D28" s="327">
        <v>5812</v>
      </c>
      <c r="E28" s="327">
        <v>177104</v>
      </c>
      <c r="F28" s="327">
        <v>369</v>
      </c>
      <c r="G28" s="327">
        <v>5683</v>
      </c>
      <c r="H28" s="327">
        <v>66</v>
      </c>
      <c r="I28" s="327">
        <v>10099</v>
      </c>
      <c r="J28" s="327">
        <v>10947</v>
      </c>
      <c r="K28" s="327">
        <v>181</v>
      </c>
      <c r="L28" s="327">
        <v>41</v>
      </c>
      <c r="M28" s="327">
        <v>1</v>
      </c>
      <c r="N28" s="327">
        <v>139</v>
      </c>
      <c r="O28" s="327">
        <v>60</v>
      </c>
      <c r="P28" s="328">
        <f t="shared" si="5"/>
        <v>1.7566533310140895</v>
      </c>
      <c r="Q28" s="328">
        <f t="shared" si="1"/>
        <v>60.14889815366289</v>
      </c>
      <c r="R28" s="392">
        <f t="shared" si="4"/>
        <v>190.41572447382154</v>
      </c>
    </row>
    <row r="29" spans="1:18" ht="21.75" customHeight="1">
      <c r="A29" s="878"/>
      <c r="B29" s="79" t="s">
        <v>508</v>
      </c>
      <c r="C29" s="343">
        <v>19</v>
      </c>
      <c r="D29" s="343">
        <v>2848</v>
      </c>
      <c r="E29" s="327">
        <v>30204</v>
      </c>
      <c r="F29" s="327">
        <v>0</v>
      </c>
      <c r="G29" s="327">
        <v>2847</v>
      </c>
      <c r="H29" s="327">
        <v>0</v>
      </c>
      <c r="I29" s="327">
        <v>3323</v>
      </c>
      <c r="J29" s="327">
        <v>6556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8">
        <f t="shared" si="5"/>
        <v>1.1671935370565507</v>
      </c>
      <c r="Q29" s="328">
        <f t="shared" si="1"/>
        <v>47.91636625811103</v>
      </c>
      <c r="R29" s="392">
        <f t="shared" si="4"/>
        <v>230.27748507200562</v>
      </c>
    </row>
    <row r="30" spans="1:18" ht="21.75" customHeight="1">
      <c r="A30" s="878"/>
      <c r="B30" s="79" t="s">
        <v>509</v>
      </c>
      <c r="C30" s="343">
        <v>26</v>
      </c>
      <c r="D30" s="343">
        <v>4906</v>
      </c>
      <c r="E30" s="327">
        <v>44280</v>
      </c>
      <c r="F30" s="327">
        <v>547</v>
      </c>
      <c r="G30" s="327">
        <v>4408</v>
      </c>
      <c r="H30" s="327">
        <v>18</v>
      </c>
      <c r="I30" s="327">
        <v>8132</v>
      </c>
      <c r="J30" s="327">
        <v>2349</v>
      </c>
      <c r="K30" s="327">
        <v>0</v>
      </c>
      <c r="L30" s="327">
        <v>0</v>
      </c>
      <c r="M30" s="327">
        <v>0</v>
      </c>
      <c r="N30" s="327">
        <v>0</v>
      </c>
      <c r="O30" s="327">
        <v>0</v>
      </c>
      <c r="P30" s="328">
        <f t="shared" si="5"/>
        <v>1.8373248983280615</v>
      </c>
      <c r="Q30" s="328">
        <f t="shared" si="1"/>
        <v>85.69020021074816</v>
      </c>
      <c r="R30" s="392">
        <f t="shared" si="4"/>
        <v>53.07275192046995</v>
      </c>
    </row>
    <row r="31" spans="1:18" ht="21.75" customHeight="1">
      <c r="A31" s="878"/>
      <c r="B31" s="79" t="s">
        <v>510</v>
      </c>
      <c r="C31" s="343">
        <v>78</v>
      </c>
      <c r="D31" s="343">
        <v>9483</v>
      </c>
      <c r="E31" s="327">
        <v>174666</v>
      </c>
      <c r="F31" s="327">
        <v>1425</v>
      </c>
      <c r="G31" s="327">
        <v>9471</v>
      </c>
      <c r="H31" s="327">
        <v>4</v>
      </c>
      <c r="I31" s="327">
        <v>12268</v>
      </c>
      <c r="J31" s="327">
        <v>11109</v>
      </c>
      <c r="K31" s="327">
        <v>653</v>
      </c>
      <c r="L31" s="327">
        <v>225</v>
      </c>
      <c r="M31" s="327">
        <v>5</v>
      </c>
      <c r="N31" s="327">
        <v>423</v>
      </c>
      <c r="O31" s="327">
        <v>193</v>
      </c>
      <c r="P31" s="328">
        <f t="shared" si="5"/>
        <v>1.2947757255936676</v>
      </c>
      <c r="Q31" s="328">
        <f t="shared" si="1"/>
        <v>43.09097295398665</v>
      </c>
      <c r="R31" s="392">
        <f t="shared" si="4"/>
        <v>117.24538258575198</v>
      </c>
    </row>
    <row r="32" spans="1:18" ht="21.75" customHeight="1">
      <c r="A32" s="878"/>
      <c r="B32" s="79" t="s">
        <v>511</v>
      </c>
      <c r="C32" s="327">
        <v>89</v>
      </c>
      <c r="D32" s="327">
        <v>14025</v>
      </c>
      <c r="E32" s="327">
        <v>235710</v>
      </c>
      <c r="F32" s="327">
        <v>19707</v>
      </c>
      <c r="G32" s="327">
        <v>13636</v>
      </c>
      <c r="H32" s="327">
        <v>226</v>
      </c>
      <c r="I32" s="327">
        <v>24866</v>
      </c>
      <c r="J32" s="327">
        <v>11497</v>
      </c>
      <c r="K32" s="327">
        <v>599</v>
      </c>
      <c r="L32" s="327">
        <v>130</v>
      </c>
      <c r="M32" s="327">
        <v>1</v>
      </c>
      <c r="N32" s="327">
        <v>468</v>
      </c>
      <c r="O32" s="327">
        <v>288</v>
      </c>
      <c r="P32" s="328">
        <f t="shared" si="5"/>
        <v>1.7938248448997258</v>
      </c>
      <c r="Q32" s="328">
        <f t="shared" si="1"/>
        <v>76.54609819916885</v>
      </c>
      <c r="R32" s="392">
        <f t="shared" si="4"/>
        <v>82.93896984562112</v>
      </c>
    </row>
    <row r="33" spans="1:18" ht="21.75" customHeight="1">
      <c r="A33" s="878"/>
      <c r="B33" s="79" t="s">
        <v>599</v>
      </c>
      <c r="C33" s="327">
        <v>61</v>
      </c>
      <c r="D33" s="327">
        <v>14078</v>
      </c>
      <c r="E33" s="327">
        <v>234313</v>
      </c>
      <c r="F33" s="327">
        <v>863</v>
      </c>
      <c r="G33" s="327">
        <v>13861</v>
      </c>
      <c r="H33" s="327">
        <v>27</v>
      </c>
      <c r="I33" s="327">
        <v>15721</v>
      </c>
      <c r="J33" s="327">
        <v>10991</v>
      </c>
      <c r="K33" s="327">
        <v>3342</v>
      </c>
      <c r="L33" s="327">
        <v>816</v>
      </c>
      <c r="M33" s="327">
        <v>0</v>
      </c>
      <c r="N33" s="327">
        <v>2526</v>
      </c>
      <c r="O33" s="327">
        <v>1498</v>
      </c>
      <c r="P33" s="328">
        <f t="shared" si="5"/>
        <v>1.1319844470046083</v>
      </c>
      <c r="Q33" s="328">
        <f t="shared" si="1"/>
        <v>70.60857848641365</v>
      </c>
      <c r="R33" s="392">
        <f t="shared" si="4"/>
        <v>79.14026497695852</v>
      </c>
    </row>
    <row r="34" spans="1:18" ht="21.75" customHeight="1">
      <c r="A34" s="878"/>
      <c r="B34" s="79" t="s">
        <v>600</v>
      </c>
      <c r="C34" s="327">
        <v>170</v>
      </c>
      <c r="D34" s="327">
        <v>22549</v>
      </c>
      <c r="E34" s="327">
        <v>249318</v>
      </c>
      <c r="F34" s="327">
        <v>1807</v>
      </c>
      <c r="G34" s="327">
        <v>22725</v>
      </c>
      <c r="H34" s="327">
        <v>137</v>
      </c>
      <c r="I34" s="327">
        <v>38143</v>
      </c>
      <c r="J34" s="327">
        <v>24520</v>
      </c>
      <c r="K34" s="327">
        <v>1410</v>
      </c>
      <c r="L34" s="327">
        <v>383</v>
      </c>
      <c r="M34" s="327">
        <v>0</v>
      </c>
      <c r="N34" s="327">
        <v>1027</v>
      </c>
      <c r="O34" s="327">
        <v>457</v>
      </c>
      <c r="P34" s="328">
        <f t="shared" si="5"/>
        <v>1.66840171463564</v>
      </c>
      <c r="Q34" s="328">
        <f t="shared" si="1"/>
        <v>61.47139403706688</v>
      </c>
      <c r="R34" s="392">
        <f t="shared" si="4"/>
        <v>107.25220890560756</v>
      </c>
    </row>
    <row r="35" spans="1:18" ht="21.75" customHeight="1">
      <c r="A35" s="878"/>
      <c r="B35" s="79" t="s">
        <v>601</v>
      </c>
      <c r="C35" s="327">
        <v>25</v>
      </c>
      <c r="D35" s="327">
        <v>0</v>
      </c>
      <c r="E35" s="327">
        <v>59129</v>
      </c>
      <c r="F35" s="327">
        <v>826</v>
      </c>
      <c r="G35" s="327">
        <v>0</v>
      </c>
      <c r="H35" s="327">
        <v>0</v>
      </c>
      <c r="I35" s="327">
        <v>0</v>
      </c>
      <c r="J35" s="327">
        <v>5598</v>
      </c>
      <c r="K35" s="327">
        <v>0</v>
      </c>
      <c r="L35" s="327">
        <v>0</v>
      </c>
      <c r="M35" s="327">
        <v>0</v>
      </c>
      <c r="N35" s="327">
        <v>0</v>
      </c>
      <c r="O35" s="327">
        <v>0</v>
      </c>
      <c r="P35" s="328">
        <v>0</v>
      </c>
      <c r="Q35" s="328">
        <f t="shared" si="1"/>
        <v>0</v>
      </c>
      <c r="R35" s="514">
        <v>0</v>
      </c>
    </row>
    <row r="36" spans="1:18" ht="27" customHeight="1">
      <c r="A36" s="878"/>
      <c r="B36" s="79" t="s">
        <v>715</v>
      </c>
      <c r="C36" s="327">
        <v>25</v>
      </c>
      <c r="D36" s="327">
        <v>295</v>
      </c>
      <c r="E36" s="327">
        <v>47365</v>
      </c>
      <c r="F36" s="327">
        <v>187</v>
      </c>
      <c r="G36" s="327">
        <v>295</v>
      </c>
      <c r="H36" s="327">
        <v>0</v>
      </c>
      <c r="I36" s="327">
        <v>295</v>
      </c>
      <c r="J36" s="327">
        <v>3383</v>
      </c>
      <c r="K36" s="327">
        <v>0</v>
      </c>
      <c r="L36" s="327">
        <v>0</v>
      </c>
      <c r="M36" s="327">
        <v>0</v>
      </c>
      <c r="N36" s="327">
        <v>0</v>
      </c>
      <c r="O36" s="327">
        <v>0</v>
      </c>
      <c r="P36" s="328">
        <f>I36/(G36+H36)</f>
        <v>1</v>
      </c>
      <c r="Q36" s="328">
        <f>(I36*100)/(C36*365)</f>
        <v>3.232876712328767</v>
      </c>
      <c r="R36" s="392">
        <f>(J36*100/(G36+H36))</f>
        <v>1146.7796610169491</v>
      </c>
    </row>
    <row r="37" spans="1:18" ht="33" customHeight="1">
      <c r="A37" s="879"/>
      <c r="B37" s="79" t="s">
        <v>716</v>
      </c>
      <c r="C37" s="327">
        <v>119</v>
      </c>
      <c r="D37" s="327">
        <v>4283</v>
      </c>
      <c r="E37" s="327">
        <v>62737</v>
      </c>
      <c r="F37" s="327">
        <v>326</v>
      </c>
      <c r="G37" s="327">
        <v>4069</v>
      </c>
      <c r="H37" s="327">
        <v>101</v>
      </c>
      <c r="I37" s="327">
        <v>9352</v>
      </c>
      <c r="J37" s="327">
        <v>2812</v>
      </c>
      <c r="K37" s="327">
        <v>347</v>
      </c>
      <c r="L37" s="327">
        <v>60</v>
      </c>
      <c r="M37" s="327">
        <v>0</v>
      </c>
      <c r="N37" s="327">
        <v>247</v>
      </c>
      <c r="O37" s="327">
        <v>182</v>
      </c>
      <c r="P37" s="328">
        <f t="shared" si="5"/>
        <v>2.242685851318945</v>
      </c>
      <c r="Q37" s="328">
        <f t="shared" si="1"/>
        <v>21.53102336825141</v>
      </c>
      <c r="R37" s="392">
        <f t="shared" si="4"/>
        <v>67.43405275779376</v>
      </c>
    </row>
    <row r="38" spans="1:18" s="344" customFormat="1" ht="21.75" customHeight="1">
      <c r="A38" s="979" t="s">
        <v>24</v>
      </c>
      <c r="B38" s="980"/>
      <c r="C38" s="334">
        <f>SUM(C20:C37)</f>
        <v>2320</v>
      </c>
      <c r="D38" s="334">
        <v>221952</v>
      </c>
      <c r="E38" s="334">
        <f aca="true" t="shared" si="6" ref="E38:J38">SUM(E20:E37)</f>
        <v>3030758</v>
      </c>
      <c r="F38" s="334">
        <f t="shared" si="6"/>
        <v>95932</v>
      </c>
      <c r="G38" s="334">
        <f t="shared" si="6"/>
        <v>217018</v>
      </c>
      <c r="H38" s="334">
        <f t="shared" si="6"/>
        <v>2833</v>
      </c>
      <c r="I38" s="334">
        <f t="shared" si="6"/>
        <v>582178</v>
      </c>
      <c r="J38" s="334">
        <f t="shared" si="6"/>
        <v>169215</v>
      </c>
      <c r="K38" s="334">
        <v>17683</v>
      </c>
      <c r="L38" s="334">
        <f>SUM(L20:L37)</f>
        <v>5270</v>
      </c>
      <c r="M38" s="334">
        <f>SUM(M20:M37)</f>
        <v>15</v>
      </c>
      <c r="N38" s="334">
        <f>SUM(N20:N37)</f>
        <v>12358</v>
      </c>
      <c r="O38" s="334">
        <v>6228</v>
      </c>
      <c r="P38" s="335">
        <f>I38/(G38+H38)</f>
        <v>2.6480570932131307</v>
      </c>
      <c r="Q38" s="335">
        <f t="shared" si="1"/>
        <v>68.75035427491734</v>
      </c>
      <c r="R38" s="393">
        <f t="shared" si="4"/>
        <v>76.9680374435413</v>
      </c>
    </row>
    <row r="39" spans="1:18" s="344" customFormat="1" ht="30" customHeight="1" thickBot="1">
      <c r="A39" s="977" t="s">
        <v>512</v>
      </c>
      <c r="B39" s="978"/>
      <c r="C39" s="345">
        <f>C19+C38</f>
        <v>3974</v>
      </c>
      <c r="D39" s="345">
        <v>328255</v>
      </c>
      <c r="E39" s="345">
        <f aca="true" t="shared" si="7" ref="E39:J39">E19+E38</f>
        <v>6806878</v>
      </c>
      <c r="F39" s="345">
        <f t="shared" si="7"/>
        <v>117213</v>
      </c>
      <c r="G39" s="345">
        <f t="shared" si="7"/>
        <v>321685</v>
      </c>
      <c r="H39" s="345">
        <f t="shared" si="7"/>
        <v>4364</v>
      </c>
      <c r="I39" s="345">
        <f t="shared" si="7"/>
        <v>984599</v>
      </c>
      <c r="J39" s="345">
        <f t="shared" si="7"/>
        <v>300024</v>
      </c>
      <c r="K39" s="345">
        <v>24761</v>
      </c>
      <c r="L39" s="345">
        <f>L19+L38</f>
        <v>9564</v>
      </c>
      <c r="M39" s="345">
        <f>M19+M38</f>
        <v>15</v>
      </c>
      <c r="N39" s="345">
        <f>N19+N38</f>
        <v>15142</v>
      </c>
      <c r="O39" s="345">
        <v>7661</v>
      </c>
      <c r="P39" s="346">
        <f>I39/(G39+H39)</f>
        <v>3.019788436707366</v>
      </c>
      <c r="Q39" s="346">
        <f t="shared" si="1"/>
        <v>67.8795044501589</v>
      </c>
      <c r="R39" s="394">
        <f t="shared" si="4"/>
        <v>92.01807090345316</v>
      </c>
    </row>
    <row r="40" spans="1:18" ht="14.25" customHeight="1" thickTop="1">
      <c r="A40" s="973"/>
      <c r="B40" s="973"/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</row>
    <row r="41" spans="1:13" ht="14.25" customHeight="1">
      <c r="A41" s="863" t="s">
        <v>711</v>
      </c>
      <c r="B41" s="863"/>
      <c r="C41" s="863"/>
      <c r="D41" s="863"/>
      <c r="E41" s="863"/>
      <c r="L41" s="297"/>
      <c r="M41" s="297"/>
    </row>
    <row r="42" spans="1:13" ht="14.25" customHeight="1">
      <c r="A42" s="776" t="s">
        <v>712</v>
      </c>
      <c r="B42" s="776"/>
      <c r="C42" s="776"/>
      <c r="D42" s="776"/>
      <c r="E42" s="776"/>
      <c r="F42" s="776"/>
      <c r="G42" s="776"/>
      <c r="H42" s="776"/>
      <c r="I42" s="776"/>
      <c r="J42" s="776"/>
      <c r="K42" s="400"/>
      <c r="L42" s="15"/>
      <c r="M42" s="15"/>
    </row>
    <row r="43" spans="1:13" ht="14.25" customHeight="1">
      <c r="A43" s="863" t="s">
        <v>586</v>
      </c>
      <c r="B43" s="863"/>
      <c r="C43" s="863"/>
      <c r="D43" s="863"/>
      <c r="E43" s="863"/>
      <c r="L43" s="297"/>
      <c r="M43" s="297"/>
    </row>
    <row r="44" spans="1:18" ht="14.25" customHeight="1">
      <c r="A44" s="856"/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</row>
    <row r="45" spans="1:26" ht="25.5" customHeight="1">
      <c r="A45" s="984" t="s">
        <v>718</v>
      </c>
      <c r="B45" s="776"/>
      <c r="C45" s="776"/>
      <c r="D45" s="776"/>
      <c r="E45" s="776"/>
      <c r="F45" s="776"/>
      <c r="Z45" s="223"/>
    </row>
    <row r="46" spans="1:26" ht="12.75">
      <c r="A46" s="218"/>
      <c r="B46" s="218"/>
      <c r="C46" s="218"/>
      <c r="D46" s="218"/>
      <c r="E46" s="218"/>
      <c r="F46" s="218"/>
      <c r="Z46" s="223"/>
    </row>
    <row r="47" spans="1:26" ht="12.75">
      <c r="A47" s="218"/>
      <c r="B47" s="218"/>
      <c r="C47" s="218"/>
      <c r="D47" s="218"/>
      <c r="E47" s="218"/>
      <c r="F47" s="218"/>
      <c r="Z47" s="223"/>
    </row>
    <row r="48" spans="2:26" ht="14.25" customHeight="1">
      <c r="B48" s="764" t="s">
        <v>259</v>
      </c>
      <c r="C48" s="764"/>
      <c r="D48" s="764"/>
      <c r="E48" s="764"/>
      <c r="F48" s="177"/>
      <c r="G48" s="177"/>
      <c r="H48" s="177"/>
      <c r="I48" s="177"/>
      <c r="J48" s="177"/>
      <c r="K48" s="177"/>
      <c r="Z48" s="223"/>
    </row>
    <row r="49" ht="12.75">
      <c r="Z49" s="223"/>
    </row>
    <row r="50" s="287" customFormat="1" ht="12.75">
      <c r="A50" s="351"/>
    </row>
  </sheetData>
  <sheetProtection/>
  <mergeCells count="34">
    <mergeCell ref="A40:R40"/>
    <mergeCell ref="P4:P6"/>
    <mergeCell ref="Q4:Q6"/>
    <mergeCell ref="R4:R6"/>
    <mergeCell ref="A45:F45"/>
    <mergeCell ref="B48:E48"/>
    <mergeCell ref="A7:A18"/>
    <mergeCell ref="A19:B19"/>
    <mergeCell ref="A20:B20"/>
    <mergeCell ref="A21:B21"/>
    <mergeCell ref="A22:A37"/>
    <mergeCell ref="A38:B38"/>
    <mergeCell ref="A39:B39"/>
    <mergeCell ref="A41:E41"/>
    <mergeCell ref="A2:R2"/>
    <mergeCell ref="A3:R3"/>
    <mergeCell ref="A4:B6"/>
    <mergeCell ref="C4:C6"/>
    <mergeCell ref="E4:E6"/>
    <mergeCell ref="F4:F6"/>
    <mergeCell ref="G4:G6"/>
    <mergeCell ref="D4:D6"/>
    <mergeCell ref="O5:O6"/>
    <mergeCell ref="K4:O4"/>
    <mergeCell ref="H4:H6"/>
    <mergeCell ref="I4:I6"/>
    <mergeCell ref="J4:J6"/>
    <mergeCell ref="A44:R44"/>
    <mergeCell ref="L5:L6"/>
    <mergeCell ref="M5:M6"/>
    <mergeCell ref="N5:N6"/>
    <mergeCell ref="A42:J42"/>
    <mergeCell ref="A43:E43"/>
    <mergeCell ref="K5:K6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6.1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R1" s="164"/>
      <c r="S1" s="326"/>
      <c r="T1" s="164"/>
      <c r="U1" s="164"/>
      <c r="V1" s="326"/>
      <c r="W1" s="98"/>
      <c r="X1" s="98"/>
      <c r="Y1" s="98"/>
    </row>
    <row r="2" spans="1:25" ht="22.5" customHeight="1" thickTop="1">
      <c r="A2" s="938" t="s">
        <v>897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830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1414</v>
      </c>
      <c r="D7" s="333">
        <v>95548</v>
      </c>
      <c r="E7" s="327">
        <v>3221968</v>
      </c>
      <c r="F7" s="327" t="s">
        <v>20</v>
      </c>
      <c r="G7" s="327">
        <v>94761</v>
      </c>
      <c r="H7" s="333">
        <v>1405</v>
      </c>
      <c r="I7" s="327">
        <v>375967</v>
      </c>
      <c r="J7" s="327">
        <v>74950</v>
      </c>
      <c r="K7" s="327">
        <v>7992</v>
      </c>
      <c r="L7" s="173">
        <v>4695</v>
      </c>
      <c r="M7" s="173">
        <v>2</v>
      </c>
      <c r="N7" s="173">
        <v>3295</v>
      </c>
      <c r="O7" s="173">
        <v>1539</v>
      </c>
      <c r="P7" s="514">
        <f>(I7*100)/(C7*365)</f>
        <v>72.84629245703435</v>
      </c>
    </row>
    <row r="8" spans="1:16" ht="21.75" customHeight="1">
      <c r="A8" s="975"/>
      <c r="B8" s="79" t="s">
        <v>487</v>
      </c>
      <c r="C8" s="327">
        <v>30</v>
      </c>
      <c r="D8" s="327">
        <v>1121</v>
      </c>
      <c r="E8" s="327">
        <v>130281</v>
      </c>
      <c r="F8" s="327" t="s">
        <v>20</v>
      </c>
      <c r="G8" s="327">
        <v>1134</v>
      </c>
      <c r="H8" s="327">
        <v>0</v>
      </c>
      <c r="I8" s="327">
        <v>3766</v>
      </c>
      <c r="J8" s="327">
        <v>2457</v>
      </c>
      <c r="K8" s="327">
        <v>14</v>
      </c>
      <c r="L8" s="327">
        <v>7</v>
      </c>
      <c r="M8" s="327">
        <v>0</v>
      </c>
      <c r="N8" s="327">
        <v>7</v>
      </c>
      <c r="O8" s="327">
        <v>1</v>
      </c>
      <c r="P8" s="514">
        <f aca="true" t="shared" si="0" ref="P8:P18">(I8*100)/(C8*365)</f>
        <v>34.39269406392694</v>
      </c>
    </row>
    <row r="9" spans="1:16" ht="21.75" customHeight="1">
      <c r="A9" s="975"/>
      <c r="B9" s="79" t="s">
        <v>488</v>
      </c>
      <c r="C9" s="327">
        <v>87</v>
      </c>
      <c r="D9" s="327">
        <v>5761</v>
      </c>
      <c r="E9" s="327">
        <v>310915</v>
      </c>
      <c r="F9" s="327" t="s">
        <v>20</v>
      </c>
      <c r="G9" s="327">
        <v>5787</v>
      </c>
      <c r="H9" s="327">
        <v>18</v>
      </c>
      <c r="I9" s="327">
        <v>17768</v>
      </c>
      <c r="J9" s="327">
        <v>13869</v>
      </c>
      <c r="K9" s="327">
        <v>474</v>
      </c>
      <c r="L9" s="327">
        <v>298</v>
      </c>
      <c r="M9" s="327">
        <v>0</v>
      </c>
      <c r="N9" s="327">
        <v>176</v>
      </c>
      <c r="O9" s="327">
        <v>19</v>
      </c>
      <c r="P9" s="514">
        <f t="shared" si="0"/>
        <v>55.95339316643048</v>
      </c>
    </row>
    <row r="10" spans="1:16" ht="27.75" customHeight="1">
      <c r="A10" s="975"/>
      <c r="B10" s="79" t="s">
        <v>831</v>
      </c>
      <c r="C10" s="327">
        <v>14</v>
      </c>
      <c r="D10" s="327">
        <v>328</v>
      </c>
      <c r="E10" s="327">
        <v>86226</v>
      </c>
      <c r="F10" s="327" t="s">
        <v>20</v>
      </c>
      <c r="G10" s="327">
        <v>318</v>
      </c>
      <c r="H10" s="327">
        <v>0</v>
      </c>
      <c r="I10" s="327">
        <v>1327</v>
      </c>
      <c r="J10" s="327">
        <v>120</v>
      </c>
      <c r="K10" s="327">
        <v>2</v>
      </c>
      <c r="L10" s="327">
        <v>2</v>
      </c>
      <c r="M10" s="327">
        <v>0</v>
      </c>
      <c r="N10" s="327">
        <v>0</v>
      </c>
      <c r="O10" s="327">
        <v>0</v>
      </c>
      <c r="P10" s="514">
        <f t="shared" si="0"/>
        <v>25.968688845401175</v>
      </c>
    </row>
    <row r="11" spans="1:16" ht="21.75" customHeight="1">
      <c r="A11" s="975"/>
      <c r="B11" s="79" t="s">
        <v>490</v>
      </c>
      <c r="C11" s="327">
        <v>5</v>
      </c>
      <c r="D11" s="327">
        <v>0</v>
      </c>
      <c r="E11" s="327">
        <v>20515</v>
      </c>
      <c r="F11" s="327" t="s">
        <v>20</v>
      </c>
      <c r="G11" s="327">
        <v>0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  <c r="M11" s="327">
        <v>0</v>
      </c>
      <c r="N11" s="327">
        <v>0</v>
      </c>
      <c r="O11" s="327">
        <v>0</v>
      </c>
      <c r="P11" s="514">
        <f t="shared" si="0"/>
        <v>0</v>
      </c>
    </row>
    <row r="12" spans="1:16" ht="21.75" customHeight="1">
      <c r="A12" s="975"/>
      <c r="B12" s="79" t="s">
        <v>491</v>
      </c>
      <c r="C12" s="327">
        <v>25</v>
      </c>
      <c r="D12" s="327">
        <v>2591</v>
      </c>
      <c r="E12" s="333">
        <v>122631</v>
      </c>
      <c r="F12" s="333" t="s">
        <v>20</v>
      </c>
      <c r="G12" s="327">
        <v>2591</v>
      </c>
      <c r="H12" s="327">
        <v>24</v>
      </c>
      <c r="I12" s="327">
        <v>8024</v>
      </c>
      <c r="J12" s="327">
        <v>606</v>
      </c>
      <c r="K12" s="327">
        <v>120</v>
      </c>
      <c r="L12" s="327">
        <v>86</v>
      </c>
      <c r="M12" s="327">
        <v>0</v>
      </c>
      <c r="N12" s="327">
        <v>34</v>
      </c>
      <c r="O12" s="327">
        <v>15</v>
      </c>
      <c r="P12" s="514">
        <f t="shared" si="0"/>
        <v>87.93424657534247</v>
      </c>
    </row>
    <row r="13" spans="1:16" ht="21.75" customHeight="1">
      <c r="A13" s="975"/>
      <c r="B13" s="79" t="s">
        <v>492</v>
      </c>
      <c r="C13" s="327">
        <v>25</v>
      </c>
      <c r="D13" s="327">
        <v>13</v>
      </c>
      <c r="E13" s="327">
        <v>45210</v>
      </c>
      <c r="F13" s="327" t="s">
        <v>20</v>
      </c>
      <c r="G13" s="327">
        <v>13</v>
      </c>
      <c r="H13" s="327">
        <v>4</v>
      </c>
      <c r="I13" s="327">
        <v>72</v>
      </c>
      <c r="J13" s="327">
        <v>0</v>
      </c>
      <c r="K13" s="327">
        <v>5</v>
      </c>
      <c r="L13" s="327">
        <v>5</v>
      </c>
      <c r="M13" s="327">
        <v>0</v>
      </c>
      <c r="N13" s="327">
        <v>0</v>
      </c>
      <c r="O13" s="327">
        <v>0</v>
      </c>
      <c r="P13" s="514">
        <f>(I13*100)/(C13*365)</f>
        <v>0.7890410958904109</v>
      </c>
    </row>
    <row r="14" spans="1:16" ht="26.25" customHeight="1">
      <c r="A14" s="975"/>
      <c r="B14" s="79" t="s">
        <v>493</v>
      </c>
      <c r="C14" s="327">
        <v>5</v>
      </c>
      <c r="D14" s="327">
        <v>0</v>
      </c>
      <c r="E14" s="327">
        <v>10269</v>
      </c>
      <c r="F14" s="327" t="s">
        <v>20</v>
      </c>
      <c r="G14" s="327">
        <v>0</v>
      </c>
      <c r="H14" s="327">
        <v>0</v>
      </c>
      <c r="I14" s="327">
        <v>0</v>
      </c>
      <c r="J14" s="327">
        <v>0</v>
      </c>
      <c r="K14" s="327">
        <v>1</v>
      </c>
      <c r="L14" s="327">
        <v>1</v>
      </c>
      <c r="M14" s="327">
        <v>0</v>
      </c>
      <c r="N14" s="327">
        <v>0</v>
      </c>
      <c r="O14" s="327">
        <v>0</v>
      </c>
      <c r="P14" s="514">
        <f t="shared" si="0"/>
        <v>0</v>
      </c>
    </row>
    <row r="15" spans="1:16" ht="27" customHeight="1">
      <c r="A15" s="975"/>
      <c r="B15" s="79" t="s">
        <v>494</v>
      </c>
      <c r="C15" s="327">
        <v>25</v>
      </c>
      <c r="D15" s="327">
        <v>350</v>
      </c>
      <c r="E15" s="327">
        <v>73999</v>
      </c>
      <c r="F15" s="327" t="s">
        <v>20</v>
      </c>
      <c r="G15" s="327">
        <v>342</v>
      </c>
      <c r="H15" s="327">
        <v>18</v>
      </c>
      <c r="I15" s="327">
        <v>1189</v>
      </c>
      <c r="J15" s="327">
        <v>289</v>
      </c>
      <c r="K15" s="327">
        <v>10</v>
      </c>
      <c r="L15" s="327">
        <v>10</v>
      </c>
      <c r="M15" s="327">
        <v>0</v>
      </c>
      <c r="N15" s="327">
        <v>0</v>
      </c>
      <c r="O15" s="327">
        <v>0</v>
      </c>
      <c r="P15" s="514">
        <f t="shared" si="0"/>
        <v>13.03013698630137</v>
      </c>
    </row>
    <row r="16" spans="1:16" ht="23.25" customHeight="1">
      <c r="A16" s="975"/>
      <c r="B16" s="79" t="s">
        <v>832</v>
      </c>
      <c r="C16" s="327">
        <v>9</v>
      </c>
      <c r="D16" s="327">
        <v>159</v>
      </c>
      <c r="E16" s="327">
        <v>100200</v>
      </c>
      <c r="F16" s="327" t="s">
        <v>20</v>
      </c>
      <c r="G16" s="327">
        <v>156</v>
      </c>
      <c r="H16" s="327">
        <v>1</v>
      </c>
      <c r="I16" s="327">
        <v>1012</v>
      </c>
      <c r="J16" s="327">
        <v>0</v>
      </c>
      <c r="K16" s="327">
        <v>4</v>
      </c>
      <c r="L16" s="327">
        <v>4</v>
      </c>
      <c r="M16" s="327">
        <v>0</v>
      </c>
      <c r="N16" s="327">
        <v>0</v>
      </c>
      <c r="O16" s="327">
        <v>0</v>
      </c>
      <c r="P16" s="514">
        <f>(I16*100)/(C16*365)</f>
        <v>30.80669710806697</v>
      </c>
    </row>
    <row r="17" spans="1:16" ht="27.75" customHeight="1">
      <c r="A17" s="975"/>
      <c r="B17" s="79" t="s">
        <v>496</v>
      </c>
      <c r="C17" s="327">
        <v>10</v>
      </c>
      <c r="D17" s="327">
        <v>0</v>
      </c>
      <c r="E17" s="327">
        <v>16949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" customHeight="1">
      <c r="A18" s="975"/>
      <c r="B18" s="79" t="s">
        <v>602</v>
      </c>
      <c r="C18" s="327">
        <v>5</v>
      </c>
      <c r="D18" s="327">
        <v>0</v>
      </c>
      <c r="E18" s="327">
        <v>16587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514">
        <f t="shared" si="0"/>
        <v>0</v>
      </c>
    </row>
    <row r="19" spans="1:16" s="98" customFormat="1" ht="21.75" customHeight="1">
      <c r="A19" s="979" t="s">
        <v>24</v>
      </c>
      <c r="B19" s="980"/>
      <c r="C19" s="334">
        <f aca="true" t="shared" si="1" ref="C19:P19">SUM(C7:C18)</f>
        <v>1654</v>
      </c>
      <c r="D19" s="334">
        <f t="shared" si="1"/>
        <v>105871</v>
      </c>
      <c r="E19" s="334">
        <f t="shared" si="1"/>
        <v>4155750</v>
      </c>
      <c r="F19" s="334">
        <f t="shared" si="1"/>
        <v>0</v>
      </c>
      <c r="G19" s="334">
        <f t="shared" si="1"/>
        <v>105102</v>
      </c>
      <c r="H19" s="334">
        <f t="shared" si="1"/>
        <v>1470</v>
      </c>
      <c r="I19" s="334">
        <f t="shared" si="1"/>
        <v>409125</v>
      </c>
      <c r="J19" s="334">
        <f t="shared" si="1"/>
        <v>92291</v>
      </c>
      <c r="K19" s="334">
        <f t="shared" si="1"/>
        <v>8622</v>
      </c>
      <c r="L19" s="334">
        <f t="shared" si="1"/>
        <v>5108</v>
      </c>
      <c r="M19" s="334">
        <f t="shared" si="1"/>
        <v>2</v>
      </c>
      <c r="N19" s="334">
        <f t="shared" si="1"/>
        <v>3512</v>
      </c>
      <c r="O19" s="334">
        <f t="shared" si="1"/>
        <v>1574</v>
      </c>
      <c r="P19" s="593">
        <f t="shared" si="1"/>
        <v>321.72119029839416</v>
      </c>
    </row>
    <row r="20" spans="1:16" ht="26.25" customHeight="1">
      <c r="A20" s="981" t="s">
        <v>497</v>
      </c>
      <c r="B20" s="982"/>
      <c r="C20" s="327">
        <v>1216</v>
      </c>
      <c r="D20" s="327">
        <v>104158</v>
      </c>
      <c r="E20" s="327">
        <v>847797</v>
      </c>
      <c r="F20" s="327" t="s">
        <v>20</v>
      </c>
      <c r="G20" s="327">
        <v>101308</v>
      </c>
      <c r="H20" s="173">
        <v>1727</v>
      </c>
      <c r="I20" s="327">
        <v>405693</v>
      </c>
      <c r="J20" s="327">
        <v>34368</v>
      </c>
      <c r="K20" s="327">
        <v>2425</v>
      </c>
      <c r="L20" s="173">
        <v>443</v>
      </c>
      <c r="M20" s="173">
        <v>369</v>
      </c>
      <c r="N20" s="173">
        <v>1613</v>
      </c>
      <c r="O20" s="173">
        <v>763</v>
      </c>
      <c r="P20" s="514">
        <f>(I20*100)/(C20*365)</f>
        <v>91.40523612112473</v>
      </c>
    </row>
    <row r="21" spans="1:16" ht="26.25" customHeight="1">
      <c r="A21" s="981" t="s">
        <v>498</v>
      </c>
      <c r="B21" s="982"/>
      <c r="C21" s="327">
        <v>100</v>
      </c>
      <c r="D21" s="327">
        <v>293</v>
      </c>
      <c r="E21" s="327">
        <v>57229</v>
      </c>
      <c r="F21" s="327" t="s">
        <v>20</v>
      </c>
      <c r="G21" s="327">
        <v>293</v>
      </c>
      <c r="H21" s="327">
        <v>0</v>
      </c>
      <c r="I21" s="327">
        <v>556</v>
      </c>
      <c r="J21" s="327">
        <v>307</v>
      </c>
      <c r="K21" s="327">
        <v>4</v>
      </c>
      <c r="L21" s="327">
        <v>1</v>
      </c>
      <c r="M21" s="327">
        <v>0</v>
      </c>
      <c r="N21" s="327">
        <v>3</v>
      </c>
      <c r="O21" s="327">
        <v>0</v>
      </c>
      <c r="P21" s="514">
        <f>(I21*100)/(C21*365)</f>
        <v>1.5232876712328767</v>
      </c>
    </row>
    <row r="22" spans="1:16" ht="26.25" customHeight="1">
      <c r="A22" s="986"/>
      <c r="B22" s="342" t="s">
        <v>501</v>
      </c>
      <c r="C22" s="327">
        <v>49</v>
      </c>
      <c r="D22" s="327">
        <v>2326</v>
      </c>
      <c r="E22" s="327">
        <v>128778</v>
      </c>
      <c r="F22" s="327" t="s">
        <v>20</v>
      </c>
      <c r="G22" s="327">
        <v>2311</v>
      </c>
      <c r="H22" s="327">
        <v>27</v>
      </c>
      <c r="I22" s="327">
        <v>3297</v>
      </c>
      <c r="J22" s="327">
        <v>5047</v>
      </c>
      <c r="K22" s="327">
        <v>115</v>
      </c>
      <c r="L22" s="327">
        <v>38</v>
      </c>
      <c r="M22" s="327">
        <v>0</v>
      </c>
      <c r="N22" s="327">
        <v>77</v>
      </c>
      <c r="O22" s="327">
        <v>4</v>
      </c>
      <c r="P22" s="514">
        <f>(I22*100)/(C22*365)</f>
        <v>18.434442270058707</v>
      </c>
    </row>
    <row r="23" spans="1:16" ht="21.75" customHeight="1">
      <c r="A23" s="987"/>
      <c r="B23" s="342" t="s">
        <v>502</v>
      </c>
      <c r="C23" s="327" t="s">
        <v>20</v>
      </c>
      <c r="D23" s="327" t="s">
        <v>20</v>
      </c>
      <c r="E23" s="327" t="s">
        <v>20</v>
      </c>
      <c r="F23" s="327" t="s">
        <v>20</v>
      </c>
      <c r="G23" s="327" t="s">
        <v>20</v>
      </c>
      <c r="H23" s="327" t="s">
        <v>20</v>
      </c>
      <c r="I23" s="327" t="s">
        <v>20</v>
      </c>
      <c r="J23" s="327" t="s">
        <v>20</v>
      </c>
      <c r="K23" s="327" t="s">
        <v>20</v>
      </c>
      <c r="L23" s="327" t="s">
        <v>20</v>
      </c>
      <c r="M23" s="327" t="s">
        <v>20</v>
      </c>
      <c r="N23" s="327" t="s">
        <v>20</v>
      </c>
      <c r="O23" s="327" t="s">
        <v>20</v>
      </c>
      <c r="P23" s="514" t="s">
        <v>20</v>
      </c>
    </row>
    <row r="24" spans="1:16" ht="21.75" customHeight="1">
      <c r="A24" s="987"/>
      <c r="B24" s="342" t="s">
        <v>503</v>
      </c>
      <c r="C24" s="327">
        <v>75</v>
      </c>
      <c r="D24" s="327">
        <v>8167</v>
      </c>
      <c r="E24" s="327">
        <v>195720</v>
      </c>
      <c r="F24" s="327" t="s">
        <v>20</v>
      </c>
      <c r="G24" s="327">
        <v>7381</v>
      </c>
      <c r="H24" s="327">
        <v>116</v>
      </c>
      <c r="I24" s="327">
        <v>15413</v>
      </c>
      <c r="J24" s="327">
        <v>7475</v>
      </c>
      <c r="K24" s="327">
        <v>157</v>
      </c>
      <c r="L24" s="327">
        <v>53</v>
      </c>
      <c r="M24" s="327">
        <v>4</v>
      </c>
      <c r="N24" s="327">
        <v>100</v>
      </c>
      <c r="O24" s="327">
        <v>19</v>
      </c>
      <c r="P24" s="514">
        <f aca="true" t="shared" si="2" ref="P24:P33">(I24*100)/(C24*365)</f>
        <v>56.303196347031964</v>
      </c>
    </row>
    <row r="25" spans="1:16" ht="21.75" customHeight="1">
      <c r="A25" s="987"/>
      <c r="B25" s="79" t="s">
        <v>504</v>
      </c>
      <c r="C25" s="327">
        <v>49</v>
      </c>
      <c r="D25" s="327">
        <v>6715</v>
      </c>
      <c r="E25" s="327">
        <v>99748</v>
      </c>
      <c r="F25" s="327" t="s">
        <v>20</v>
      </c>
      <c r="G25" s="327">
        <v>6598</v>
      </c>
      <c r="H25" s="327">
        <v>0</v>
      </c>
      <c r="I25" s="327">
        <v>9592</v>
      </c>
      <c r="J25" s="327">
        <v>4115</v>
      </c>
      <c r="K25" s="327">
        <v>992</v>
      </c>
      <c r="L25" s="327">
        <v>270</v>
      </c>
      <c r="M25" s="327">
        <v>0</v>
      </c>
      <c r="N25" s="327">
        <v>722</v>
      </c>
      <c r="O25" s="327">
        <v>338</v>
      </c>
      <c r="P25" s="514">
        <f t="shared" si="2"/>
        <v>53.631534805703104</v>
      </c>
    </row>
    <row r="26" spans="1:16" ht="21.75" customHeight="1">
      <c r="A26" s="987"/>
      <c r="B26" s="79" t="s">
        <v>834</v>
      </c>
      <c r="C26" s="327">
        <v>25</v>
      </c>
      <c r="D26" s="327">
        <v>2060</v>
      </c>
      <c r="E26" s="327">
        <v>38410</v>
      </c>
      <c r="F26" s="327" t="s">
        <v>20</v>
      </c>
      <c r="G26" s="327">
        <v>2060</v>
      </c>
      <c r="H26" s="327">
        <v>0</v>
      </c>
      <c r="I26" s="327">
        <v>2108</v>
      </c>
      <c r="J26" s="327">
        <v>1676</v>
      </c>
      <c r="K26" s="327">
        <v>421</v>
      </c>
      <c r="L26" s="327">
        <v>101</v>
      </c>
      <c r="M26" s="327">
        <v>0</v>
      </c>
      <c r="N26" s="327">
        <v>320</v>
      </c>
      <c r="O26" s="327">
        <v>186</v>
      </c>
      <c r="P26" s="514">
        <f t="shared" si="2"/>
        <v>23.101369863013698</v>
      </c>
    </row>
    <row r="27" spans="1:16" ht="26.25" customHeight="1">
      <c r="A27" s="987"/>
      <c r="B27" s="79" t="s">
        <v>833</v>
      </c>
      <c r="C27" s="327">
        <v>45</v>
      </c>
      <c r="D27" s="327">
        <v>8046</v>
      </c>
      <c r="E27" s="327">
        <v>97609</v>
      </c>
      <c r="F27" s="327" t="s">
        <v>20</v>
      </c>
      <c r="G27" s="327">
        <v>7760</v>
      </c>
      <c r="H27" s="327">
        <v>11</v>
      </c>
      <c r="I27" s="327">
        <v>9213</v>
      </c>
      <c r="J27" s="327">
        <v>8153</v>
      </c>
      <c r="K27" s="327">
        <v>5011</v>
      </c>
      <c r="L27" s="327">
        <v>1020</v>
      </c>
      <c r="M27" s="327">
        <v>5</v>
      </c>
      <c r="N27" s="327">
        <v>3986</v>
      </c>
      <c r="O27" s="327">
        <v>2225</v>
      </c>
      <c r="P27" s="514">
        <f t="shared" si="2"/>
        <v>56.09132420091324</v>
      </c>
    </row>
    <row r="28" spans="1:16" ht="26.25" customHeight="1">
      <c r="A28" s="987"/>
      <c r="B28" s="79" t="s">
        <v>835</v>
      </c>
      <c r="C28" s="327">
        <v>78</v>
      </c>
      <c r="D28" s="327">
        <v>10319</v>
      </c>
      <c r="E28" s="327">
        <v>132896</v>
      </c>
      <c r="F28" s="327" t="s">
        <v>20</v>
      </c>
      <c r="G28" s="327">
        <v>10236</v>
      </c>
      <c r="H28" s="327">
        <v>11</v>
      </c>
      <c r="I28" s="327">
        <v>16146</v>
      </c>
      <c r="J28" s="327">
        <v>9760</v>
      </c>
      <c r="K28" s="327">
        <v>465</v>
      </c>
      <c r="L28" s="327">
        <v>147</v>
      </c>
      <c r="M28" s="327">
        <v>15</v>
      </c>
      <c r="N28" s="327">
        <v>303</v>
      </c>
      <c r="O28" s="327">
        <v>127</v>
      </c>
      <c r="P28" s="514">
        <f t="shared" si="2"/>
        <v>56.71232876712329</v>
      </c>
    </row>
    <row r="29" spans="1:16" ht="26.25" customHeight="1">
      <c r="A29" s="987"/>
      <c r="B29" s="79" t="s">
        <v>836</v>
      </c>
      <c r="C29" s="327">
        <v>170</v>
      </c>
      <c r="D29" s="327">
        <v>16785</v>
      </c>
      <c r="E29" s="327">
        <v>245299</v>
      </c>
      <c r="F29" s="327" t="s">
        <v>20</v>
      </c>
      <c r="G29" s="327">
        <v>16764</v>
      </c>
      <c r="H29" s="327">
        <v>243</v>
      </c>
      <c r="I29" s="327">
        <v>37251</v>
      </c>
      <c r="J29" s="327">
        <v>20837</v>
      </c>
      <c r="K29" s="327">
        <v>1290</v>
      </c>
      <c r="L29" s="327">
        <v>325</v>
      </c>
      <c r="M29" s="327">
        <v>0</v>
      </c>
      <c r="N29" s="327">
        <v>965</v>
      </c>
      <c r="O29" s="327">
        <v>450</v>
      </c>
      <c r="P29" s="514">
        <f t="shared" si="2"/>
        <v>60.03384367445609</v>
      </c>
    </row>
    <row r="30" spans="1:16" ht="21.75" customHeight="1">
      <c r="A30" s="987"/>
      <c r="B30" s="79" t="s">
        <v>506</v>
      </c>
      <c r="C30" s="327">
        <v>147</v>
      </c>
      <c r="D30" s="327">
        <v>24060</v>
      </c>
      <c r="E30" s="327">
        <v>304692</v>
      </c>
      <c r="F30" s="327" t="s">
        <v>20</v>
      </c>
      <c r="G30" s="327">
        <v>23381</v>
      </c>
      <c r="H30" s="327">
        <v>427</v>
      </c>
      <c r="I30" s="327">
        <v>39857</v>
      </c>
      <c r="J30" s="327">
        <v>19696</v>
      </c>
      <c r="K30" s="327">
        <v>1847</v>
      </c>
      <c r="L30" s="327">
        <v>928</v>
      </c>
      <c r="M30" s="327">
        <v>0</v>
      </c>
      <c r="N30" s="327">
        <v>919</v>
      </c>
      <c r="O30" s="327">
        <v>362</v>
      </c>
      <c r="P30" s="514">
        <f t="shared" si="2"/>
        <v>74.28385052651197</v>
      </c>
    </row>
    <row r="31" spans="1:16" ht="21.75" customHeight="1">
      <c r="A31" s="987"/>
      <c r="B31" s="79" t="s">
        <v>507</v>
      </c>
      <c r="C31" s="327">
        <v>46</v>
      </c>
      <c r="D31" s="327">
        <v>4619</v>
      </c>
      <c r="E31" s="327">
        <v>179880</v>
      </c>
      <c r="F31" s="327" t="s">
        <v>20</v>
      </c>
      <c r="G31" s="327">
        <v>4476</v>
      </c>
      <c r="H31" s="327">
        <v>65</v>
      </c>
      <c r="I31" s="327">
        <v>8986</v>
      </c>
      <c r="J31" s="327">
        <v>10070</v>
      </c>
      <c r="K31" s="327">
        <v>218</v>
      </c>
      <c r="L31" s="327">
        <v>78</v>
      </c>
      <c r="M31" s="327">
        <v>0</v>
      </c>
      <c r="N31" s="327">
        <v>140</v>
      </c>
      <c r="O31" s="327">
        <v>79</v>
      </c>
      <c r="P31" s="514">
        <f t="shared" si="2"/>
        <v>53.51995235259083</v>
      </c>
    </row>
    <row r="32" spans="1:16" ht="21.75" customHeight="1">
      <c r="A32" s="987"/>
      <c r="B32" s="79" t="s">
        <v>508</v>
      </c>
      <c r="C32" s="343">
        <v>19</v>
      </c>
      <c r="D32" s="343">
        <v>2763</v>
      </c>
      <c r="E32" s="327">
        <v>28418</v>
      </c>
      <c r="F32" s="327" t="s">
        <v>20</v>
      </c>
      <c r="G32" s="327">
        <v>2737</v>
      </c>
      <c r="H32" s="327">
        <v>0</v>
      </c>
      <c r="I32" s="327">
        <v>2909</v>
      </c>
      <c r="J32" s="327">
        <v>3486</v>
      </c>
      <c r="K32" s="327" t="s">
        <v>20</v>
      </c>
      <c r="L32" s="327" t="s">
        <v>20</v>
      </c>
      <c r="M32" s="327" t="s">
        <v>20</v>
      </c>
      <c r="N32" s="327" t="s">
        <v>20</v>
      </c>
      <c r="O32" s="327" t="s">
        <v>20</v>
      </c>
      <c r="P32" s="514">
        <f t="shared" si="2"/>
        <v>41.94664744051911</v>
      </c>
    </row>
    <row r="33" spans="1:16" ht="21.75" customHeight="1">
      <c r="A33" s="987"/>
      <c r="B33" s="79" t="s">
        <v>509</v>
      </c>
      <c r="C33" s="343">
        <v>26</v>
      </c>
      <c r="D33" s="343">
        <v>5409</v>
      </c>
      <c r="E33" s="327">
        <v>45808</v>
      </c>
      <c r="F33" s="327" t="s">
        <v>20</v>
      </c>
      <c r="G33" s="327">
        <v>5191</v>
      </c>
      <c r="H33" s="327">
        <v>26</v>
      </c>
      <c r="I33" s="327">
        <v>8371</v>
      </c>
      <c r="J33" s="327">
        <v>917</v>
      </c>
      <c r="K33" s="327" t="s">
        <v>20</v>
      </c>
      <c r="L33" s="327" t="s">
        <v>20</v>
      </c>
      <c r="M33" s="327" t="s">
        <v>20</v>
      </c>
      <c r="N33" s="327" t="s">
        <v>20</v>
      </c>
      <c r="O33" s="327" t="s">
        <v>20</v>
      </c>
      <c r="P33" s="514">
        <f t="shared" si="2"/>
        <v>88.2086406743941</v>
      </c>
    </row>
    <row r="34" spans="1:16" ht="21.75" customHeight="1">
      <c r="A34" s="987"/>
      <c r="B34" s="79" t="s">
        <v>510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514" t="s">
        <v>20</v>
      </c>
    </row>
    <row r="35" spans="1:16" ht="21.75" customHeight="1">
      <c r="A35" s="987"/>
      <c r="B35" s="79" t="s">
        <v>511</v>
      </c>
      <c r="C35" s="327">
        <v>89</v>
      </c>
      <c r="D35" s="327">
        <v>9285</v>
      </c>
      <c r="E35" s="327">
        <v>228331</v>
      </c>
      <c r="F35" s="327" t="s">
        <v>20</v>
      </c>
      <c r="G35" s="327">
        <v>9279</v>
      </c>
      <c r="H35" s="327">
        <v>217</v>
      </c>
      <c r="I35" s="327">
        <v>24374</v>
      </c>
      <c r="J35" s="327">
        <v>13106</v>
      </c>
      <c r="K35" s="327">
        <v>594</v>
      </c>
      <c r="L35" s="327">
        <v>161</v>
      </c>
      <c r="M35" s="327">
        <v>0</v>
      </c>
      <c r="N35" s="327">
        <v>433</v>
      </c>
      <c r="O35" s="327">
        <v>237</v>
      </c>
      <c r="P35" s="514">
        <f>(I35*100)/(C35*365)</f>
        <v>75.03155302447283</v>
      </c>
    </row>
    <row r="36" spans="1:16" ht="21.75" customHeight="1">
      <c r="A36" s="987"/>
      <c r="B36" s="79" t="s">
        <v>599</v>
      </c>
      <c r="C36" s="327">
        <v>61</v>
      </c>
      <c r="D36" s="327">
        <v>13194</v>
      </c>
      <c r="E36" s="327">
        <v>208828</v>
      </c>
      <c r="F36" s="327" t="s">
        <v>20</v>
      </c>
      <c r="G36" s="327">
        <v>12965</v>
      </c>
      <c r="H36" s="327">
        <v>34</v>
      </c>
      <c r="I36" s="327">
        <v>16715</v>
      </c>
      <c r="J36" s="327">
        <v>10116</v>
      </c>
      <c r="K36" s="327">
        <v>3190</v>
      </c>
      <c r="L36" s="327">
        <v>733</v>
      </c>
      <c r="M36" s="327">
        <v>0</v>
      </c>
      <c r="N36" s="327">
        <v>2457</v>
      </c>
      <c r="O36" s="327">
        <v>1287</v>
      </c>
      <c r="P36" s="514">
        <f>(I36*100)/(C36*365)</f>
        <v>75.0729845048282</v>
      </c>
    </row>
    <row r="37" spans="1:16" ht="21.75" customHeight="1">
      <c r="A37" s="987"/>
      <c r="B37" s="79" t="s">
        <v>600</v>
      </c>
      <c r="C37" s="327" t="s">
        <v>20</v>
      </c>
      <c r="D37" s="327" t="s">
        <v>20</v>
      </c>
      <c r="E37" s="327" t="s">
        <v>20</v>
      </c>
      <c r="F37" s="327" t="s">
        <v>20</v>
      </c>
      <c r="G37" s="327" t="s">
        <v>20</v>
      </c>
      <c r="H37" s="327" t="s">
        <v>20</v>
      </c>
      <c r="I37" s="327" t="s">
        <v>20</v>
      </c>
      <c r="J37" s="327" t="s">
        <v>20</v>
      </c>
      <c r="K37" s="327" t="s">
        <v>20</v>
      </c>
      <c r="L37" s="327" t="s">
        <v>20</v>
      </c>
      <c r="M37" s="327" t="s">
        <v>20</v>
      </c>
      <c r="N37" s="327" t="s">
        <v>20</v>
      </c>
      <c r="O37" s="327" t="s">
        <v>20</v>
      </c>
      <c r="P37" s="514" t="s">
        <v>20</v>
      </c>
    </row>
    <row r="38" spans="1:16" ht="21.75" customHeight="1">
      <c r="A38" s="987"/>
      <c r="B38" s="79" t="s">
        <v>601</v>
      </c>
      <c r="C38" s="327">
        <v>25</v>
      </c>
      <c r="D38" s="327">
        <v>0</v>
      </c>
      <c r="E38" s="327">
        <v>59491</v>
      </c>
      <c r="F38" s="327" t="s">
        <v>20</v>
      </c>
      <c r="G38" s="327">
        <v>0</v>
      </c>
      <c r="H38" s="327">
        <v>0</v>
      </c>
      <c r="I38" s="327">
        <v>0</v>
      </c>
      <c r="J38" s="327">
        <v>5052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>
        <f aca="true" t="shared" si="3" ref="P38:P43">(I38*100)/(C38*365)</f>
        <v>0</v>
      </c>
    </row>
    <row r="39" spans="1:16" ht="27" customHeight="1">
      <c r="A39" s="987"/>
      <c r="B39" s="79" t="s">
        <v>715</v>
      </c>
      <c r="C39" s="327">
        <v>25</v>
      </c>
      <c r="D39" s="327">
        <v>623</v>
      </c>
      <c r="E39" s="327">
        <v>40354</v>
      </c>
      <c r="F39" s="327" t="s">
        <v>20</v>
      </c>
      <c r="G39" s="327">
        <v>623</v>
      </c>
      <c r="H39" s="327">
        <v>0</v>
      </c>
      <c r="I39" s="327">
        <v>565</v>
      </c>
      <c r="J39" s="327">
        <v>5147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>
        <f t="shared" si="3"/>
        <v>6.191780821917808</v>
      </c>
    </row>
    <row r="40" spans="1:16" ht="33" customHeight="1">
      <c r="A40" s="987"/>
      <c r="B40" s="79" t="s">
        <v>716</v>
      </c>
      <c r="C40" s="327">
        <v>119</v>
      </c>
      <c r="D40" s="327">
        <v>6246</v>
      </c>
      <c r="E40" s="327">
        <v>93500</v>
      </c>
      <c r="F40" s="327" t="s">
        <v>20</v>
      </c>
      <c r="G40" s="327">
        <v>5735</v>
      </c>
      <c r="H40" s="327">
        <v>146</v>
      </c>
      <c r="I40" s="327">
        <v>16961</v>
      </c>
      <c r="J40" s="327">
        <v>4044</v>
      </c>
      <c r="K40" s="327">
        <v>696</v>
      </c>
      <c r="L40" s="327">
        <v>135</v>
      </c>
      <c r="M40" s="327">
        <v>0</v>
      </c>
      <c r="N40" s="327">
        <v>561</v>
      </c>
      <c r="O40" s="327">
        <v>351</v>
      </c>
      <c r="P40" s="514">
        <f t="shared" si="3"/>
        <v>39.0491539081386</v>
      </c>
    </row>
    <row r="41" spans="1:16" ht="33" customHeight="1">
      <c r="A41" s="988"/>
      <c r="B41" s="79" t="s">
        <v>837</v>
      </c>
      <c r="C41" s="327">
        <v>8</v>
      </c>
      <c r="D41" s="327">
        <v>0</v>
      </c>
      <c r="E41" s="327">
        <v>10799</v>
      </c>
      <c r="F41" s="327" t="s">
        <v>20</v>
      </c>
      <c r="G41" s="327">
        <v>0</v>
      </c>
      <c r="H41" s="327">
        <v>0</v>
      </c>
      <c r="I41" s="327">
        <v>0</v>
      </c>
      <c r="J41" s="327">
        <v>0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t="shared" si="3"/>
        <v>0</v>
      </c>
    </row>
    <row r="42" spans="1:16" s="344" customFormat="1" ht="21.75" customHeight="1">
      <c r="A42" s="979" t="s">
        <v>24</v>
      </c>
      <c r="B42" s="980"/>
      <c r="C42" s="334">
        <f>SUM(C20:C41)</f>
        <v>2372</v>
      </c>
      <c r="D42" s="334">
        <f aca="true" t="shared" si="4" ref="D42:O42">SUM(D20:D41)</f>
        <v>225068</v>
      </c>
      <c r="E42" s="334">
        <f t="shared" si="4"/>
        <v>3043587</v>
      </c>
      <c r="F42" s="334">
        <f t="shared" si="4"/>
        <v>0</v>
      </c>
      <c r="G42" s="334">
        <f t="shared" si="4"/>
        <v>219098</v>
      </c>
      <c r="H42" s="334">
        <f t="shared" si="4"/>
        <v>3050</v>
      </c>
      <c r="I42" s="334">
        <f t="shared" si="4"/>
        <v>618007</v>
      </c>
      <c r="J42" s="334">
        <f t="shared" si="4"/>
        <v>163372</v>
      </c>
      <c r="K42" s="334">
        <f t="shared" si="4"/>
        <v>17425</v>
      </c>
      <c r="L42" s="334">
        <f t="shared" si="4"/>
        <v>4433</v>
      </c>
      <c r="M42" s="334">
        <f t="shared" si="4"/>
        <v>393</v>
      </c>
      <c r="N42" s="334">
        <f t="shared" si="4"/>
        <v>12599</v>
      </c>
      <c r="O42" s="334">
        <f t="shared" si="4"/>
        <v>6428</v>
      </c>
      <c r="P42" s="594">
        <f t="shared" si="3"/>
        <v>71.38152879484396</v>
      </c>
    </row>
    <row r="43" spans="1:16" s="344" customFormat="1" ht="30" customHeight="1" thickBot="1">
      <c r="A43" s="977" t="s">
        <v>512</v>
      </c>
      <c r="B43" s="978"/>
      <c r="C43" s="345">
        <f>C19+C42</f>
        <v>4026</v>
      </c>
      <c r="D43" s="345">
        <f aca="true" t="shared" si="5" ref="D43:O43">D19+D42</f>
        <v>330939</v>
      </c>
      <c r="E43" s="345">
        <f t="shared" si="5"/>
        <v>7199337</v>
      </c>
      <c r="F43" s="345">
        <f t="shared" si="5"/>
        <v>0</v>
      </c>
      <c r="G43" s="345">
        <f t="shared" si="5"/>
        <v>324200</v>
      </c>
      <c r="H43" s="345">
        <f t="shared" si="5"/>
        <v>4520</v>
      </c>
      <c r="I43" s="345">
        <f t="shared" si="5"/>
        <v>1027132</v>
      </c>
      <c r="J43" s="345">
        <f t="shared" si="5"/>
        <v>255663</v>
      </c>
      <c r="K43" s="345">
        <f t="shared" si="5"/>
        <v>26047</v>
      </c>
      <c r="L43" s="345">
        <f t="shared" si="5"/>
        <v>9541</v>
      </c>
      <c r="M43" s="345">
        <f t="shared" si="5"/>
        <v>395</v>
      </c>
      <c r="N43" s="345">
        <f t="shared" si="5"/>
        <v>16111</v>
      </c>
      <c r="O43" s="345">
        <f t="shared" si="5"/>
        <v>8002</v>
      </c>
      <c r="P43" s="595">
        <f t="shared" si="3"/>
        <v>69.89717521044716</v>
      </c>
    </row>
    <row r="44" spans="1:16" ht="14.25" customHeight="1" thickTop="1">
      <c r="A44" s="973"/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</row>
    <row r="45" spans="1:13" ht="14.25" customHeight="1">
      <c r="A45" s="863" t="s">
        <v>711</v>
      </c>
      <c r="B45" s="863"/>
      <c r="C45" s="863"/>
      <c r="D45" s="863"/>
      <c r="E45" s="863"/>
      <c r="L45" s="297"/>
      <c r="M45" s="297"/>
    </row>
    <row r="46" spans="1:13" ht="14.25" customHeight="1">
      <c r="A46" s="776" t="s">
        <v>882</v>
      </c>
      <c r="B46" s="776"/>
      <c r="C46" s="776"/>
      <c r="D46" s="776"/>
      <c r="E46" s="776"/>
      <c r="F46" s="776"/>
      <c r="G46" s="776"/>
      <c r="H46" s="776"/>
      <c r="I46" s="776"/>
      <c r="J46" s="776"/>
      <c r="K46" s="400"/>
      <c r="L46" s="15"/>
      <c r="M46" s="15"/>
    </row>
    <row r="47" spans="1:13" ht="14.25" customHeight="1">
      <c r="A47" s="863" t="s">
        <v>586</v>
      </c>
      <c r="B47" s="863"/>
      <c r="C47" s="863"/>
      <c r="D47" s="863"/>
      <c r="E47" s="863"/>
      <c r="L47" s="297"/>
      <c r="M47" s="297"/>
    </row>
    <row r="48" spans="1:16" ht="14.25" customHeight="1">
      <c r="A48" s="856"/>
      <c r="B48" s="856"/>
      <c r="C48" s="856"/>
      <c r="D48" s="856"/>
      <c r="E48" s="856"/>
      <c r="F48" s="856"/>
      <c r="G48" s="856"/>
      <c r="H48" s="856"/>
      <c r="I48" s="856"/>
      <c r="J48" s="856"/>
      <c r="K48" s="856"/>
      <c r="L48" s="856"/>
      <c r="M48" s="856"/>
      <c r="N48" s="856"/>
      <c r="O48" s="856"/>
      <c r="P48" s="856"/>
    </row>
    <row r="49" spans="1:24" ht="25.5" customHeight="1">
      <c r="A49" s="984" t="s">
        <v>718</v>
      </c>
      <c r="B49" s="776"/>
      <c r="C49" s="776"/>
      <c r="D49" s="776"/>
      <c r="E49" s="776"/>
      <c r="F49" s="776"/>
      <c r="X49" s="223"/>
    </row>
    <row r="50" spans="1:24" ht="12.75">
      <c r="A50" s="218"/>
      <c r="B50" s="218"/>
      <c r="C50" s="218"/>
      <c r="D50" s="218"/>
      <c r="E50" s="218"/>
      <c r="F50" s="218"/>
      <c r="X50" s="223"/>
    </row>
    <row r="51" spans="1:24" ht="12.75">
      <c r="A51" s="218"/>
      <c r="B51" s="218"/>
      <c r="C51" s="218"/>
      <c r="D51" s="218"/>
      <c r="E51" s="218"/>
      <c r="F51" s="218"/>
      <c r="X51" s="223"/>
    </row>
    <row r="52" spans="2:24" ht="14.25" customHeight="1">
      <c r="B52" s="764" t="s">
        <v>259</v>
      </c>
      <c r="C52" s="764"/>
      <c r="D52" s="764"/>
      <c r="E52" s="764"/>
      <c r="F52" s="177"/>
      <c r="G52" s="177"/>
      <c r="H52" s="177"/>
      <c r="I52" s="177"/>
      <c r="J52" s="177"/>
      <c r="K52" s="177"/>
      <c r="X52" s="223"/>
    </row>
    <row r="53" ht="12.75">
      <c r="X53" s="223"/>
    </row>
    <row r="54" s="287" customFormat="1" ht="12.75">
      <c r="A54" s="351"/>
    </row>
  </sheetData>
  <sheetProtection/>
  <mergeCells count="32">
    <mergeCell ref="A43:B43"/>
    <mergeCell ref="A45:E45"/>
    <mergeCell ref="A46:J46"/>
    <mergeCell ref="A47:E47"/>
    <mergeCell ref="A49:F49"/>
    <mergeCell ref="B52:E52"/>
    <mergeCell ref="A44:P44"/>
    <mergeCell ref="A48:P48"/>
    <mergeCell ref="A7:A18"/>
    <mergeCell ref="A19:B19"/>
    <mergeCell ref="A20:B20"/>
    <mergeCell ref="A21:B21"/>
    <mergeCell ref="A42:B42"/>
    <mergeCell ref="A22:A41"/>
    <mergeCell ref="J4:J6"/>
    <mergeCell ref="K4:O4"/>
    <mergeCell ref="P4:P6"/>
    <mergeCell ref="K5:K6"/>
    <mergeCell ref="L5:L6"/>
    <mergeCell ref="M5:M6"/>
    <mergeCell ref="N5:N6"/>
    <mergeCell ref="O5:O6"/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5" width="16.125" style="296" customWidth="1"/>
    <col min="6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Q1" s="164"/>
      <c r="R1" s="164"/>
      <c r="S1" s="164"/>
      <c r="T1" s="164"/>
      <c r="U1" s="164"/>
      <c r="V1" s="164"/>
      <c r="W1" s="98"/>
      <c r="X1" s="98"/>
      <c r="Y1" s="98"/>
    </row>
    <row r="2" spans="1:25" ht="22.5" customHeight="1" thickTop="1">
      <c r="A2" s="938" t="s">
        <v>898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883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1414</v>
      </c>
      <c r="D7" s="333">
        <v>93988</v>
      </c>
      <c r="E7" s="327">
        <v>3293988</v>
      </c>
      <c r="F7" s="327" t="s">
        <v>20</v>
      </c>
      <c r="G7" s="327">
        <v>92126</v>
      </c>
      <c r="H7" s="333">
        <v>1553</v>
      </c>
      <c r="I7" s="327">
        <v>365941</v>
      </c>
      <c r="J7" s="327">
        <v>71751</v>
      </c>
      <c r="K7" s="327">
        <v>8574</v>
      </c>
      <c r="L7" s="173">
        <v>4996</v>
      </c>
      <c r="M7" s="173">
        <v>3</v>
      </c>
      <c r="N7" s="173">
        <v>3575</v>
      </c>
      <c r="O7" s="173">
        <v>1698</v>
      </c>
      <c r="P7" s="514">
        <f>(I7*100)/(C7*365)</f>
        <v>70.90368332332255</v>
      </c>
    </row>
    <row r="8" spans="1:16" ht="21.75" customHeight="1">
      <c r="A8" s="975"/>
      <c r="B8" s="79" t="s">
        <v>487</v>
      </c>
      <c r="C8" s="327">
        <v>30</v>
      </c>
      <c r="D8" s="327">
        <v>2764</v>
      </c>
      <c r="E8" s="327">
        <v>140594</v>
      </c>
      <c r="F8" s="327" t="s">
        <v>20</v>
      </c>
      <c r="G8" s="327">
        <v>2232</v>
      </c>
      <c r="H8" s="327">
        <v>3</v>
      </c>
      <c r="I8" s="327">
        <v>5882</v>
      </c>
      <c r="J8" s="327">
        <v>2341</v>
      </c>
      <c r="K8" s="327">
        <v>17</v>
      </c>
      <c r="L8" s="327">
        <v>3</v>
      </c>
      <c r="M8" s="327">
        <v>0</v>
      </c>
      <c r="N8" s="327">
        <v>14</v>
      </c>
      <c r="O8" s="327">
        <v>6</v>
      </c>
      <c r="P8" s="514">
        <f aca="true" t="shared" si="0" ref="P8:P18">(I8*100)/(C8*365)</f>
        <v>53.71689497716895</v>
      </c>
    </row>
    <row r="9" spans="1:16" ht="21.75" customHeight="1">
      <c r="A9" s="975"/>
      <c r="B9" s="79" t="s">
        <v>488</v>
      </c>
      <c r="C9" s="327">
        <v>87</v>
      </c>
      <c r="D9" s="327">
        <v>5896</v>
      </c>
      <c r="E9" s="327">
        <v>364402</v>
      </c>
      <c r="F9" s="327" t="s">
        <v>20</v>
      </c>
      <c r="G9" s="327">
        <v>8900</v>
      </c>
      <c r="H9" s="327">
        <v>2</v>
      </c>
      <c r="I9" s="327">
        <v>18280</v>
      </c>
      <c r="J9" s="327">
        <v>9959</v>
      </c>
      <c r="K9" s="327">
        <v>338</v>
      </c>
      <c r="L9" s="327">
        <v>213</v>
      </c>
      <c r="M9" s="327">
        <v>0</v>
      </c>
      <c r="N9" s="327">
        <v>125</v>
      </c>
      <c r="O9" s="327">
        <v>6</v>
      </c>
      <c r="P9" s="514">
        <f t="shared" si="0"/>
        <v>57.56573767910565</v>
      </c>
    </row>
    <row r="10" spans="1:16" ht="27.75" customHeight="1">
      <c r="A10" s="975"/>
      <c r="B10" s="79" t="s">
        <v>831</v>
      </c>
      <c r="C10" s="327">
        <v>14</v>
      </c>
      <c r="D10" s="327">
        <v>948</v>
      </c>
      <c r="E10" s="327">
        <v>73309</v>
      </c>
      <c r="F10" s="327" t="s">
        <v>20</v>
      </c>
      <c r="G10" s="327">
        <v>913</v>
      </c>
      <c r="H10" s="327">
        <v>5</v>
      </c>
      <c r="I10" s="327">
        <v>2118</v>
      </c>
      <c r="J10" s="327">
        <v>0</v>
      </c>
      <c r="K10" s="327">
        <v>3</v>
      </c>
      <c r="L10" s="327">
        <v>3</v>
      </c>
      <c r="M10" s="327">
        <v>0</v>
      </c>
      <c r="N10" s="327">
        <v>0</v>
      </c>
      <c r="O10" s="327">
        <v>0</v>
      </c>
      <c r="P10" s="514">
        <f t="shared" si="0"/>
        <v>41.448140900195696</v>
      </c>
    </row>
    <row r="11" spans="1:16" ht="21.75" customHeight="1">
      <c r="A11" s="975"/>
      <c r="B11" s="79" t="s">
        <v>490</v>
      </c>
      <c r="C11" s="327">
        <v>5</v>
      </c>
      <c r="D11" s="327">
        <v>0</v>
      </c>
      <c r="E11" s="327">
        <v>23112</v>
      </c>
      <c r="F11" s="327" t="s">
        <v>20</v>
      </c>
      <c r="G11" s="327">
        <v>0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  <c r="M11" s="327">
        <v>0</v>
      </c>
      <c r="N11" s="327">
        <v>0</v>
      </c>
      <c r="O11" s="327">
        <v>0</v>
      </c>
      <c r="P11" s="514">
        <f t="shared" si="0"/>
        <v>0</v>
      </c>
    </row>
    <row r="12" spans="1:16" ht="21.75" customHeight="1">
      <c r="A12" s="975"/>
      <c r="B12" s="79" t="s">
        <v>491</v>
      </c>
      <c r="C12" s="327">
        <v>25</v>
      </c>
      <c r="D12" s="327">
        <v>1825</v>
      </c>
      <c r="E12" s="333">
        <v>134115</v>
      </c>
      <c r="F12" s="333" t="s">
        <v>20</v>
      </c>
      <c r="G12" s="327">
        <v>1797</v>
      </c>
      <c r="H12" s="327">
        <v>12</v>
      </c>
      <c r="I12" s="327">
        <v>6629</v>
      </c>
      <c r="J12" s="327">
        <v>1179</v>
      </c>
      <c r="K12" s="327">
        <v>374</v>
      </c>
      <c r="L12" s="327">
        <v>211</v>
      </c>
      <c r="M12" s="327">
        <v>0</v>
      </c>
      <c r="N12" s="327">
        <v>163</v>
      </c>
      <c r="O12" s="327">
        <v>69</v>
      </c>
      <c r="P12" s="514">
        <f t="shared" si="0"/>
        <v>72.64657534246575</v>
      </c>
    </row>
    <row r="13" spans="1:16" ht="21.75" customHeight="1">
      <c r="A13" s="975"/>
      <c r="B13" s="79" t="s">
        <v>492</v>
      </c>
      <c r="C13" s="327">
        <v>25</v>
      </c>
      <c r="D13" s="327">
        <v>15</v>
      </c>
      <c r="E13" s="327">
        <v>43818</v>
      </c>
      <c r="F13" s="327" t="s">
        <v>20</v>
      </c>
      <c r="G13" s="327">
        <v>15</v>
      </c>
      <c r="H13" s="327">
        <v>0</v>
      </c>
      <c r="I13" s="327">
        <v>57</v>
      </c>
      <c r="J13" s="327">
        <v>0</v>
      </c>
      <c r="K13" s="327">
        <v>7</v>
      </c>
      <c r="L13" s="327">
        <v>7</v>
      </c>
      <c r="M13" s="327">
        <v>0</v>
      </c>
      <c r="N13" s="327">
        <v>0</v>
      </c>
      <c r="O13" s="327">
        <v>0</v>
      </c>
      <c r="P13" s="514">
        <f>(I13*100)/(C13*365)</f>
        <v>0.6246575342465753</v>
      </c>
    </row>
    <row r="14" spans="1:16" ht="26.25" customHeight="1">
      <c r="A14" s="975"/>
      <c r="B14" s="79" t="s">
        <v>493</v>
      </c>
      <c r="C14" s="327">
        <v>5</v>
      </c>
      <c r="D14" s="327">
        <v>0</v>
      </c>
      <c r="E14" s="327">
        <v>22398</v>
      </c>
      <c r="F14" s="327" t="s">
        <v>20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514">
        <f t="shared" si="0"/>
        <v>0</v>
      </c>
    </row>
    <row r="15" spans="1:16" ht="27" customHeight="1">
      <c r="A15" s="975"/>
      <c r="B15" s="79" t="s">
        <v>494</v>
      </c>
      <c r="C15" s="327">
        <v>25</v>
      </c>
      <c r="D15" s="327">
        <v>213</v>
      </c>
      <c r="E15" s="327">
        <v>72401</v>
      </c>
      <c r="F15" s="327" t="s">
        <v>20</v>
      </c>
      <c r="G15" s="327">
        <v>213</v>
      </c>
      <c r="H15" s="327">
        <v>7</v>
      </c>
      <c r="I15" s="327">
        <v>1037</v>
      </c>
      <c r="J15" s="327">
        <v>0</v>
      </c>
      <c r="K15" s="327">
        <v>3</v>
      </c>
      <c r="L15" s="327">
        <v>3</v>
      </c>
      <c r="M15" s="327">
        <v>0</v>
      </c>
      <c r="N15" s="327">
        <v>0</v>
      </c>
      <c r="O15" s="327">
        <v>0</v>
      </c>
      <c r="P15" s="514">
        <f t="shared" si="0"/>
        <v>11.364383561643836</v>
      </c>
    </row>
    <row r="16" spans="1:16" ht="23.25" customHeight="1">
      <c r="A16" s="975"/>
      <c r="B16" s="79" t="s">
        <v>832</v>
      </c>
      <c r="C16" s="327">
        <v>9</v>
      </c>
      <c r="D16" s="327">
        <v>252</v>
      </c>
      <c r="E16" s="327">
        <v>101058</v>
      </c>
      <c r="F16" s="327" t="s">
        <v>20</v>
      </c>
      <c r="G16" s="327">
        <v>252</v>
      </c>
      <c r="H16" s="327">
        <v>1</v>
      </c>
      <c r="I16" s="327">
        <v>1638</v>
      </c>
      <c r="J16" s="327">
        <v>0</v>
      </c>
      <c r="K16" s="327">
        <v>2</v>
      </c>
      <c r="L16" s="327">
        <v>2</v>
      </c>
      <c r="M16" s="327">
        <v>0</v>
      </c>
      <c r="N16" s="327">
        <v>0</v>
      </c>
      <c r="O16" s="327">
        <v>0</v>
      </c>
      <c r="P16" s="514">
        <f>(I16*100)/(C16*365)</f>
        <v>49.863013698630134</v>
      </c>
    </row>
    <row r="17" spans="1:16" ht="27.75" customHeight="1">
      <c r="A17" s="975"/>
      <c r="B17" s="79" t="s">
        <v>496</v>
      </c>
      <c r="C17" s="327">
        <v>10</v>
      </c>
      <c r="D17" s="327">
        <v>0</v>
      </c>
      <c r="E17" s="327">
        <v>17824</v>
      </c>
      <c r="F17" s="327" t="s">
        <v>20</v>
      </c>
      <c r="G17" s="327">
        <v>0</v>
      </c>
      <c r="H17" s="327">
        <v>22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" customHeight="1">
      <c r="A18" s="975"/>
      <c r="B18" s="79" t="s">
        <v>602</v>
      </c>
      <c r="C18" s="327">
        <v>5</v>
      </c>
      <c r="D18" s="327">
        <v>0</v>
      </c>
      <c r="E18" s="327">
        <v>15018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514">
        <f t="shared" si="0"/>
        <v>0</v>
      </c>
    </row>
    <row r="19" spans="1:16" s="98" customFormat="1" ht="21.75" customHeight="1">
      <c r="A19" s="979" t="s">
        <v>24</v>
      </c>
      <c r="B19" s="980"/>
      <c r="C19" s="334">
        <f aca="true" t="shared" si="1" ref="C19:P19">SUM(C7:C18)</f>
        <v>1654</v>
      </c>
      <c r="D19" s="334">
        <f t="shared" si="1"/>
        <v>105901</v>
      </c>
      <c r="E19" s="334">
        <f t="shared" si="1"/>
        <v>4302037</v>
      </c>
      <c r="F19" s="334">
        <f t="shared" si="1"/>
        <v>0</v>
      </c>
      <c r="G19" s="334">
        <f t="shared" si="1"/>
        <v>106448</v>
      </c>
      <c r="H19" s="334">
        <f t="shared" si="1"/>
        <v>1605</v>
      </c>
      <c r="I19" s="334">
        <f t="shared" si="1"/>
        <v>401582</v>
      </c>
      <c r="J19" s="334">
        <f t="shared" si="1"/>
        <v>85230</v>
      </c>
      <c r="K19" s="334">
        <f t="shared" si="1"/>
        <v>9318</v>
      </c>
      <c r="L19" s="334">
        <f t="shared" si="1"/>
        <v>5438</v>
      </c>
      <c r="M19" s="334">
        <f t="shared" si="1"/>
        <v>3</v>
      </c>
      <c r="N19" s="334">
        <f t="shared" si="1"/>
        <v>3877</v>
      </c>
      <c r="O19" s="334">
        <f t="shared" si="1"/>
        <v>1779</v>
      </c>
      <c r="P19" s="593">
        <f t="shared" si="1"/>
        <v>358.1330870167792</v>
      </c>
    </row>
    <row r="20" spans="1:16" ht="26.25" customHeight="1">
      <c r="A20" s="981" t="s">
        <v>497</v>
      </c>
      <c r="B20" s="982"/>
      <c r="C20" s="327">
        <v>1216</v>
      </c>
      <c r="D20" s="327">
        <v>110395</v>
      </c>
      <c r="E20" s="327">
        <v>896289</v>
      </c>
      <c r="F20" s="327" t="s">
        <v>20</v>
      </c>
      <c r="G20" s="327">
        <v>108863</v>
      </c>
      <c r="H20" s="173">
        <v>1717</v>
      </c>
      <c r="I20" s="327">
        <v>410799</v>
      </c>
      <c r="J20" s="327">
        <v>33776</v>
      </c>
      <c r="K20" s="327">
        <v>2620</v>
      </c>
      <c r="L20" s="173">
        <v>895</v>
      </c>
      <c r="M20" s="173">
        <v>0</v>
      </c>
      <c r="N20" s="173">
        <v>1725</v>
      </c>
      <c r="O20" s="173">
        <v>754</v>
      </c>
      <c r="P20" s="514">
        <f>(I20*100)/(C20*365)</f>
        <v>92.5556506849315</v>
      </c>
    </row>
    <row r="21" spans="1:16" ht="26.25" customHeight="1">
      <c r="A21" s="981" t="s">
        <v>498</v>
      </c>
      <c r="B21" s="982"/>
      <c r="C21" s="327">
        <v>50</v>
      </c>
      <c r="D21" s="327">
        <v>710</v>
      </c>
      <c r="E21" s="327">
        <v>85408</v>
      </c>
      <c r="F21" s="327" t="s">
        <v>20</v>
      </c>
      <c r="G21" s="327">
        <v>1194</v>
      </c>
      <c r="H21" s="327">
        <v>0</v>
      </c>
      <c r="I21" s="327">
        <v>2137</v>
      </c>
      <c r="J21" s="327">
        <v>652</v>
      </c>
      <c r="K21" s="327">
        <v>42</v>
      </c>
      <c r="L21" s="327">
        <v>14</v>
      </c>
      <c r="M21" s="327">
        <v>0</v>
      </c>
      <c r="N21" s="327">
        <v>28</v>
      </c>
      <c r="O21" s="327">
        <v>0</v>
      </c>
      <c r="P21" s="514">
        <f>(I21*100)/(C21*365)</f>
        <v>11.70958904109589</v>
      </c>
    </row>
    <row r="22" spans="1:16" ht="26.25" customHeight="1">
      <c r="A22" s="986"/>
      <c r="B22" s="342" t="s">
        <v>501</v>
      </c>
      <c r="C22" s="327">
        <v>59</v>
      </c>
      <c r="D22" s="327">
        <v>4779</v>
      </c>
      <c r="E22" s="327">
        <v>136206</v>
      </c>
      <c r="F22" s="327" t="s">
        <v>20</v>
      </c>
      <c r="G22" s="327">
        <v>4662</v>
      </c>
      <c r="H22" s="327">
        <v>44</v>
      </c>
      <c r="I22" s="327">
        <v>7242</v>
      </c>
      <c r="J22" s="327">
        <v>2576</v>
      </c>
      <c r="K22" s="327">
        <v>35</v>
      </c>
      <c r="L22" s="327">
        <v>13</v>
      </c>
      <c r="M22" s="327">
        <v>0</v>
      </c>
      <c r="N22" s="327">
        <v>22</v>
      </c>
      <c r="O22" s="327">
        <v>0</v>
      </c>
      <c r="P22" s="514">
        <f>(I22*100)/(C22*365)</f>
        <v>33.628976085442304</v>
      </c>
    </row>
    <row r="23" spans="1:16" ht="21.75" customHeight="1">
      <c r="A23" s="987"/>
      <c r="B23" s="624" t="s">
        <v>502</v>
      </c>
      <c r="C23" s="625" t="s">
        <v>20</v>
      </c>
      <c r="D23" s="625" t="s">
        <v>20</v>
      </c>
      <c r="E23" s="625" t="s">
        <v>20</v>
      </c>
      <c r="F23" s="625" t="s">
        <v>20</v>
      </c>
      <c r="G23" s="625" t="s">
        <v>20</v>
      </c>
      <c r="H23" s="625" t="s">
        <v>20</v>
      </c>
      <c r="I23" s="625" t="s">
        <v>20</v>
      </c>
      <c r="J23" s="625" t="s">
        <v>20</v>
      </c>
      <c r="K23" s="625" t="s">
        <v>20</v>
      </c>
      <c r="L23" s="625" t="s">
        <v>20</v>
      </c>
      <c r="M23" s="625" t="s">
        <v>20</v>
      </c>
      <c r="N23" s="625" t="s">
        <v>20</v>
      </c>
      <c r="O23" s="625" t="s">
        <v>20</v>
      </c>
      <c r="P23" s="626" t="s">
        <v>20</v>
      </c>
    </row>
    <row r="24" spans="1:16" ht="21.75" customHeight="1">
      <c r="A24" s="987"/>
      <c r="B24" s="627" t="s">
        <v>889</v>
      </c>
      <c r="C24" s="625">
        <v>25</v>
      </c>
      <c r="D24" s="625">
        <v>0</v>
      </c>
      <c r="E24" s="625">
        <v>0</v>
      </c>
      <c r="F24" s="625" t="s">
        <v>20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6">
        <f>(I24*100)/(C24*365)</f>
        <v>0</v>
      </c>
    </row>
    <row r="25" spans="1:16" ht="21.75" customHeight="1">
      <c r="A25" s="987"/>
      <c r="B25" s="342" t="s">
        <v>503</v>
      </c>
      <c r="C25" s="327" t="s">
        <v>20</v>
      </c>
      <c r="D25" s="327" t="s">
        <v>20</v>
      </c>
      <c r="E25" s="327" t="s">
        <v>20</v>
      </c>
      <c r="F25" s="327" t="s">
        <v>20</v>
      </c>
      <c r="G25" s="327" t="s">
        <v>20</v>
      </c>
      <c r="H25" s="327" t="s">
        <v>20</v>
      </c>
      <c r="I25" s="327" t="s">
        <v>20</v>
      </c>
      <c r="J25" s="327" t="s">
        <v>20</v>
      </c>
      <c r="K25" s="327" t="s">
        <v>20</v>
      </c>
      <c r="L25" s="327" t="s">
        <v>20</v>
      </c>
      <c r="M25" s="327" t="s">
        <v>20</v>
      </c>
      <c r="N25" s="327" t="s">
        <v>20</v>
      </c>
      <c r="O25" s="327" t="s">
        <v>20</v>
      </c>
      <c r="P25" s="514" t="e">
        <f aca="true" t="shared" si="2" ref="P25:P35">(I25*100)/(C25*365)</f>
        <v>#VALUE!</v>
      </c>
    </row>
    <row r="26" spans="1:16" ht="21.75" customHeight="1">
      <c r="A26" s="987"/>
      <c r="B26" s="79" t="s">
        <v>504</v>
      </c>
      <c r="C26" s="327">
        <v>49</v>
      </c>
      <c r="D26" s="327">
        <v>7669</v>
      </c>
      <c r="E26" s="327">
        <v>106857</v>
      </c>
      <c r="F26" s="327" t="s">
        <v>20</v>
      </c>
      <c r="G26" s="327">
        <v>7724</v>
      </c>
      <c r="H26" s="327">
        <v>0</v>
      </c>
      <c r="I26" s="327">
        <v>11078</v>
      </c>
      <c r="J26" s="327">
        <v>4129</v>
      </c>
      <c r="K26" s="327">
        <v>1300</v>
      </c>
      <c r="L26" s="327">
        <v>335</v>
      </c>
      <c r="M26" s="327">
        <v>0</v>
      </c>
      <c r="N26" s="327">
        <v>965</v>
      </c>
      <c r="O26" s="327">
        <v>369</v>
      </c>
      <c r="P26" s="514">
        <f t="shared" si="2"/>
        <v>61.94017332960581</v>
      </c>
    </row>
    <row r="27" spans="1:16" ht="21.75" customHeight="1">
      <c r="A27" s="987"/>
      <c r="B27" s="79" t="s">
        <v>884</v>
      </c>
      <c r="C27" s="327">
        <v>75</v>
      </c>
      <c r="D27" s="327">
        <v>9352</v>
      </c>
      <c r="E27" s="327">
        <v>232323</v>
      </c>
      <c r="F27" s="327" t="s">
        <v>20</v>
      </c>
      <c r="G27" s="327">
        <v>8868</v>
      </c>
      <c r="H27" s="327">
        <v>231</v>
      </c>
      <c r="I27" s="327">
        <v>22628</v>
      </c>
      <c r="J27" s="327">
        <v>6119</v>
      </c>
      <c r="K27" s="327">
        <v>209</v>
      </c>
      <c r="L27" s="327">
        <v>42</v>
      </c>
      <c r="M27" s="327">
        <v>0</v>
      </c>
      <c r="N27" s="327">
        <v>167</v>
      </c>
      <c r="O27" s="327">
        <v>82</v>
      </c>
      <c r="P27" s="514">
        <f t="shared" si="2"/>
        <v>82.6593607305936</v>
      </c>
    </row>
    <row r="28" spans="1:16" ht="26.25" customHeight="1">
      <c r="A28" s="987"/>
      <c r="B28" s="79" t="s">
        <v>833</v>
      </c>
      <c r="C28" s="327">
        <v>51</v>
      </c>
      <c r="D28" s="327">
        <v>8246</v>
      </c>
      <c r="E28" s="327">
        <v>88979</v>
      </c>
      <c r="F28" s="327" t="s">
        <v>20</v>
      </c>
      <c r="G28" s="327">
        <v>7834</v>
      </c>
      <c r="H28" s="327">
        <v>16</v>
      </c>
      <c r="I28" s="327">
        <v>12343</v>
      </c>
      <c r="J28" s="327">
        <v>7999</v>
      </c>
      <c r="K28" s="327">
        <v>4923</v>
      </c>
      <c r="L28" s="327">
        <v>1049</v>
      </c>
      <c r="M28" s="327">
        <v>5</v>
      </c>
      <c r="N28" s="327">
        <v>3869</v>
      </c>
      <c r="O28" s="327">
        <v>2065</v>
      </c>
      <c r="P28" s="514">
        <f t="shared" si="2"/>
        <v>66.30674187483213</v>
      </c>
    </row>
    <row r="29" spans="1:16" ht="26.25" customHeight="1">
      <c r="A29" s="987"/>
      <c r="B29" s="631" t="s">
        <v>510</v>
      </c>
      <c r="C29" s="629" t="s">
        <v>20</v>
      </c>
      <c r="D29" s="629" t="s">
        <v>20</v>
      </c>
      <c r="E29" s="629" t="s">
        <v>20</v>
      </c>
      <c r="F29" s="629" t="s">
        <v>20</v>
      </c>
      <c r="G29" s="629" t="s">
        <v>20</v>
      </c>
      <c r="H29" s="629" t="s">
        <v>20</v>
      </c>
      <c r="I29" s="629" t="s">
        <v>20</v>
      </c>
      <c r="J29" s="629" t="s">
        <v>20</v>
      </c>
      <c r="K29" s="629" t="s">
        <v>20</v>
      </c>
      <c r="L29" s="629" t="s">
        <v>20</v>
      </c>
      <c r="M29" s="629" t="s">
        <v>20</v>
      </c>
      <c r="N29" s="629" t="s">
        <v>20</v>
      </c>
      <c r="O29" s="629" t="s">
        <v>20</v>
      </c>
      <c r="P29" s="630" t="s">
        <v>20</v>
      </c>
    </row>
    <row r="30" spans="1:16" ht="26.25" customHeight="1">
      <c r="A30" s="987"/>
      <c r="B30" s="628" t="s">
        <v>888</v>
      </c>
      <c r="C30" s="629">
        <v>82</v>
      </c>
      <c r="D30" s="629">
        <v>10762</v>
      </c>
      <c r="E30" s="629">
        <v>133941</v>
      </c>
      <c r="F30" s="629" t="s">
        <v>20</v>
      </c>
      <c r="G30" s="629">
        <v>10699</v>
      </c>
      <c r="H30" s="629">
        <v>44</v>
      </c>
      <c r="I30" s="629">
        <v>18411</v>
      </c>
      <c r="J30" s="629">
        <v>9129</v>
      </c>
      <c r="K30" s="629">
        <v>516</v>
      </c>
      <c r="L30" s="629">
        <v>144</v>
      </c>
      <c r="M30" s="629">
        <v>11</v>
      </c>
      <c r="N30" s="629">
        <v>361</v>
      </c>
      <c r="O30" s="629">
        <v>126</v>
      </c>
      <c r="P30" s="630">
        <f t="shared" si="2"/>
        <v>61.5135315736719</v>
      </c>
    </row>
    <row r="31" spans="1:16" ht="26.25" customHeight="1">
      <c r="A31" s="987"/>
      <c r="B31" s="79" t="s">
        <v>836</v>
      </c>
      <c r="C31" s="327">
        <v>219</v>
      </c>
      <c r="D31" s="327">
        <v>19124</v>
      </c>
      <c r="E31" s="327">
        <v>279813</v>
      </c>
      <c r="F31" s="327" t="s">
        <v>20</v>
      </c>
      <c r="G31" s="327">
        <v>18655</v>
      </c>
      <c r="H31" s="327">
        <v>475</v>
      </c>
      <c r="I31" s="327">
        <v>44100</v>
      </c>
      <c r="J31" s="327">
        <v>19669</v>
      </c>
      <c r="K31" s="327">
        <v>1262</v>
      </c>
      <c r="L31" s="327">
        <v>294</v>
      </c>
      <c r="M31" s="327">
        <v>0</v>
      </c>
      <c r="N31" s="327">
        <v>968</v>
      </c>
      <c r="O31" s="327">
        <v>494</v>
      </c>
      <c r="P31" s="514">
        <f t="shared" si="2"/>
        <v>55.1698254832051</v>
      </c>
    </row>
    <row r="32" spans="1:16" ht="21.75" customHeight="1">
      <c r="A32" s="987"/>
      <c r="B32" s="79" t="s">
        <v>506</v>
      </c>
      <c r="C32" s="327"/>
      <c r="D32" s="327"/>
      <c r="E32" s="327"/>
      <c r="F32" s="327" t="s">
        <v>20</v>
      </c>
      <c r="G32" s="327"/>
      <c r="H32" s="327"/>
      <c r="I32" s="327"/>
      <c r="J32" s="327"/>
      <c r="K32" s="327"/>
      <c r="L32" s="327"/>
      <c r="M32" s="327"/>
      <c r="N32" s="327"/>
      <c r="O32" s="327"/>
      <c r="P32" s="514" t="e">
        <f t="shared" si="2"/>
        <v>#DIV/0!</v>
      </c>
    </row>
    <row r="33" spans="1:16" ht="21.75" customHeight="1">
      <c r="A33" s="987"/>
      <c r="B33" s="79" t="s">
        <v>507</v>
      </c>
      <c r="C33" s="327" t="s">
        <v>20</v>
      </c>
      <c r="D33" s="327" t="s">
        <v>20</v>
      </c>
      <c r="E33" s="327" t="s">
        <v>20</v>
      </c>
      <c r="F33" s="327" t="s">
        <v>20</v>
      </c>
      <c r="G33" s="327" t="s">
        <v>20</v>
      </c>
      <c r="H33" s="327" t="s">
        <v>20</v>
      </c>
      <c r="I33" s="327" t="s">
        <v>20</v>
      </c>
      <c r="J33" s="327" t="s">
        <v>20</v>
      </c>
      <c r="K33" s="327" t="s">
        <v>20</v>
      </c>
      <c r="L33" s="327" t="s">
        <v>20</v>
      </c>
      <c r="M33" s="327" t="s">
        <v>20</v>
      </c>
      <c r="N33" s="327" t="s">
        <v>20</v>
      </c>
      <c r="O33" s="327" t="s">
        <v>20</v>
      </c>
      <c r="P33" s="514" t="e">
        <f t="shared" si="2"/>
        <v>#VALUE!</v>
      </c>
    </row>
    <row r="34" spans="1:16" ht="21.75" customHeight="1">
      <c r="A34" s="987"/>
      <c r="B34" s="79" t="s">
        <v>508</v>
      </c>
      <c r="C34" s="343">
        <v>16</v>
      </c>
      <c r="D34" s="343">
        <v>2130</v>
      </c>
      <c r="E34" s="327">
        <v>23827</v>
      </c>
      <c r="F34" s="327" t="s">
        <v>20</v>
      </c>
      <c r="G34" s="327">
        <v>2074</v>
      </c>
      <c r="H34" s="327">
        <v>0</v>
      </c>
      <c r="I34" s="327">
        <v>2061</v>
      </c>
      <c r="J34" s="327">
        <v>3347</v>
      </c>
      <c r="K34" s="327">
        <v>0</v>
      </c>
      <c r="L34" s="327">
        <v>0</v>
      </c>
      <c r="M34" s="327">
        <v>0</v>
      </c>
      <c r="N34" s="327">
        <v>0</v>
      </c>
      <c r="O34" s="327">
        <v>0</v>
      </c>
      <c r="P34" s="514">
        <f t="shared" si="2"/>
        <v>35.29109589041096</v>
      </c>
    </row>
    <row r="35" spans="1:16" ht="21.75" customHeight="1">
      <c r="A35" s="987"/>
      <c r="B35" s="79" t="s">
        <v>509</v>
      </c>
      <c r="C35" s="327">
        <v>36</v>
      </c>
      <c r="D35" s="327">
        <v>4955</v>
      </c>
      <c r="E35" s="327">
        <v>43225</v>
      </c>
      <c r="F35" s="327" t="s">
        <v>20</v>
      </c>
      <c r="G35" s="327">
        <v>4765</v>
      </c>
      <c r="H35" s="327">
        <v>16</v>
      </c>
      <c r="I35" s="327">
        <v>9145</v>
      </c>
      <c r="J35" s="327">
        <v>843</v>
      </c>
      <c r="K35" s="327">
        <v>0</v>
      </c>
      <c r="L35" s="327">
        <v>0</v>
      </c>
      <c r="M35" s="327">
        <v>0</v>
      </c>
      <c r="N35" s="327">
        <v>0</v>
      </c>
      <c r="O35" s="327">
        <v>0</v>
      </c>
      <c r="P35" s="514">
        <f t="shared" si="2"/>
        <v>69.59665144596651</v>
      </c>
    </row>
    <row r="36" spans="1:16" ht="21.75" customHeight="1">
      <c r="A36" s="987"/>
      <c r="B36" s="79" t="s">
        <v>511</v>
      </c>
      <c r="C36" s="327">
        <v>104</v>
      </c>
      <c r="D36" s="327">
        <v>7641</v>
      </c>
      <c r="E36" s="327">
        <v>262537</v>
      </c>
      <c r="F36" s="327" t="s">
        <v>20</v>
      </c>
      <c r="G36" s="327">
        <v>7547</v>
      </c>
      <c r="H36" s="327">
        <v>234</v>
      </c>
      <c r="I36" s="327">
        <v>20135</v>
      </c>
      <c r="J36" s="327">
        <v>9121</v>
      </c>
      <c r="K36" s="327">
        <v>855</v>
      </c>
      <c r="L36" s="327">
        <v>110</v>
      </c>
      <c r="M36" s="327">
        <v>0</v>
      </c>
      <c r="N36" s="327">
        <v>745</v>
      </c>
      <c r="O36" s="327">
        <v>431</v>
      </c>
      <c r="P36" s="514">
        <f>(I36*100)/(C36*365)</f>
        <v>53.04267650158061</v>
      </c>
    </row>
    <row r="37" spans="1:16" ht="21.75" customHeight="1">
      <c r="A37" s="987"/>
      <c r="B37" s="79" t="s">
        <v>599</v>
      </c>
      <c r="C37" s="327">
        <v>73</v>
      </c>
      <c r="D37" s="327">
        <v>13692</v>
      </c>
      <c r="E37" s="327">
        <v>197561</v>
      </c>
      <c r="F37" s="327" t="s">
        <v>20</v>
      </c>
      <c r="G37" s="327">
        <v>13373</v>
      </c>
      <c r="H37" s="327">
        <v>65</v>
      </c>
      <c r="I37" s="327">
        <v>20063</v>
      </c>
      <c r="J37" s="327">
        <v>8026</v>
      </c>
      <c r="K37" s="327">
        <v>2162</v>
      </c>
      <c r="L37" s="327">
        <v>446</v>
      </c>
      <c r="M37" s="327">
        <v>0</v>
      </c>
      <c r="N37" s="327">
        <v>1716</v>
      </c>
      <c r="O37" s="327">
        <v>570</v>
      </c>
      <c r="P37" s="514">
        <f>(I37*100)/(C37*365)</f>
        <v>75.29742916119346</v>
      </c>
    </row>
    <row r="38" spans="1:16" ht="21.75" customHeight="1">
      <c r="A38" s="987"/>
      <c r="B38" s="79" t="s">
        <v>600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 t="s">
        <v>20</v>
      </c>
    </row>
    <row r="39" spans="1:16" ht="21.75" customHeight="1">
      <c r="A39" s="987"/>
      <c r="B39" s="79" t="s">
        <v>601</v>
      </c>
      <c r="C39" s="327">
        <v>25</v>
      </c>
      <c r="D39" s="327">
        <v>0</v>
      </c>
      <c r="E39" s="327">
        <v>55756</v>
      </c>
      <c r="F39" s="327" t="s">
        <v>20</v>
      </c>
      <c r="G39" s="327">
        <v>0</v>
      </c>
      <c r="H39" s="327">
        <v>0</v>
      </c>
      <c r="I39" s="327">
        <v>0</v>
      </c>
      <c r="J39" s="327">
        <v>4913</v>
      </c>
      <c r="K39" s="327">
        <v>0</v>
      </c>
      <c r="L39" s="327">
        <v>0</v>
      </c>
      <c r="M39" s="327">
        <v>0</v>
      </c>
      <c r="N39" s="327">
        <v>0</v>
      </c>
      <c r="O39" s="327">
        <v>0</v>
      </c>
      <c r="P39" s="514">
        <f aca="true" t="shared" si="3" ref="P39:P45">(I39*100)/(C39*365)</f>
        <v>0</v>
      </c>
    </row>
    <row r="40" spans="1:16" ht="27" customHeight="1">
      <c r="A40" s="987"/>
      <c r="B40" s="79" t="s">
        <v>715</v>
      </c>
      <c r="C40" s="327">
        <v>25</v>
      </c>
      <c r="D40" s="327">
        <v>799</v>
      </c>
      <c r="E40" s="327">
        <v>39663</v>
      </c>
      <c r="F40" s="327" t="s">
        <v>20</v>
      </c>
      <c r="G40" s="327">
        <v>790</v>
      </c>
      <c r="H40" s="327">
        <v>0</v>
      </c>
      <c r="I40" s="327">
        <v>789</v>
      </c>
      <c r="J40" s="327">
        <v>4813</v>
      </c>
      <c r="K40" s="327">
        <v>0</v>
      </c>
      <c r="L40" s="327">
        <v>0</v>
      </c>
      <c r="M40" s="327">
        <v>0</v>
      </c>
      <c r="N40" s="327">
        <v>0</v>
      </c>
      <c r="O40" s="327">
        <v>0</v>
      </c>
      <c r="P40" s="514">
        <f t="shared" si="3"/>
        <v>8.646575342465754</v>
      </c>
    </row>
    <row r="41" spans="1:16" ht="33" customHeight="1">
      <c r="A41" s="987"/>
      <c r="B41" s="79" t="s">
        <v>716</v>
      </c>
      <c r="C41" s="327">
        <v>119</v>
      </c>
      <c r="D41" s="327">
        <v>8597</v>
      </c>
      <c r="E41" s="327">
        <v>110516</v>
      </c>
      <c r="F41" s="327" t="s">
        <v>20</v>
      </c>
      <c r="G41" s="327">
        <v>8299</v>
      </c>
      <c r="H41" s="327">
        <v>169</v>
      </c>
      <c r="I41" s="327">
        <v>20401</v>
      </c>
      <c r="J41" s="327">
        <v>4773</v>
      </c>
      <c r="K41" s="327">
        <v>597</v>
      </c>
      <c r="L41" s="327">
        <v>165</v>
      </c>
      <c r="M41" s="327">
        <v>0</v>
      </c>
      <c r="N41" s="327">
        <v>432</v>
      </c>
      <c r="O41" s="327">
        <v>324</v>
      </c>
      <c r="P41" s="514">
        <f t="shared" si="3"/>
        <v>46.969034189018075</v>
      </c>
    </row>
    <row r="42" spans="1:16" ht="42.75" customHeight="1">
      <c r="A42" s="987"/>
      <c r="B42" s="79" t="s">
        <v>885</v>
      </c>
      <c r="C42" s="327">
        <v>52</v>
      </c>
      <c r="D42" s="327">
        <v>4620</v>
      </c>
      <c r="E42" s="327">
        <v>186837</v>
      </c>
      <c r="F42" s="327" t="s">
        <v>20</v>
      </c>
      <c r="G42" s="327">
        <v>4387</v>
      </c>
      <c r="H42" s="327">
        <v>171</v>
      </c>
      <c r="I42" s="327">
        <v>9479</v>
      </c>
      <c r="J42" s="327">
        <v>10335</v>
      </c>
      <c r="K42" s="327">
        <v>640</v>
      </c>
      <c r="L42" s="327">
        <v>165</v>
      </c>
      <c r="M42" s="327">
        <v>0</v>
      </c>
      <c r="N42" s="327">
        <v>475</v>
      </c>
      <c r="O42" s="327">
        <v>201</v>
      </c>
      <c r="P42" s="514">
        <f t="shared" si="3"/>
        <v>49.94204425711275</v>
      </c>
    </row>
    <row r="43" spans="1:16" ht="33" customHeight="1">
      <c r="A43" s="988"/>
      <c r="B43" s="79" t="s">
        <v>837</v>
      </c>
      <c r="C43" s="327">
        <v>8</v>
      </c>
      <c r="D43" s="327">
        <v>0</v>
      </c>
      <c r="E43" s="327">
        <v>19458</v>
      </c>
      <c r="F43" s="327" t="s">
        <v>20</v>
      </c>
      <c r="G43" s="327">
        <v>0</v>
      </c>
      <c r="H43" s="327">
        <v>0</v>
      </c>
      <c r="I43" s="327">
        <v>0</v>
      </c>
      <c r="J43" s="327">
        <v>0</v>
      </c>
      <c r="K43" s="327">
        <v>0</v>
      </c>
      <c r="L43" s="327">
        <v>0</v>
      </c>
      <c r="M43" s="327">
        <v>0</v>
      </c>
      <c r="N43" s="327">
        <v>0</v>
      </c>
      <c r="O43" s="327">
        <v>0</v>
      </c>
      <c r="P43" s="514">
        <f t="shared" si="3"/>
        <v>0</v>
      </c>
    </row>
    <row r="44" spans="1:16" s="344" customFormat="1" ht="21.75" customHeight="1">
      <c r="A44" s="979" t="s">
        <v>24</v>
      </c>
      <c r="B44" s="980"/>
      <c r="C44" s="334">
        <f>SUM(C20:C43)</f>
        <v>2284</v>
      </c>
      <c r="D44" s="334">
        <f aca="true" t="shared" si="4" ref="D44:O44">SUM(D20:D43)</f>
        <v>213471</v>
      </c>
      <c r="E44" s="334">
        <f t="shared" si="4"/>
        <v>2899196</v>
      </c>
      <c r="F44" s="334" t="s">
        <v>20</v>
      </c>
      <c r="G44" s="334">
        <f t="shared" si="4"/>
        <v>209734</v>
      </c>
      <c r="H44" s="334">
        <f t="shared" si="4"/>
        <v>3182</v>
      </c>
      <c r="I44" s="334">
        <f t="shared" si="4"/>
        <v>610811</v>
      </c>
      <c r="J44" s="334">
        <f t="shared" si="4"/>
        <v>130220</v>
      </c>
      <c r="K44" s="334">
        <f t="shared" si="4"/>
        <v>15161</v>
      </c>
      <c r="L44" s="334">
        <f t="shared" si="4"/>
        <v>3672</v>
      </c>
      <c r="M44" s="334">
        <f t="shared" si="4"/>
        <v>16</v>
      </c>
      <c r="N44" s="334">
        <f t="shared" si="4"/>
        <v>11473</v>
      </c>
      <c r="O44" s="334">
        <f t="shared" si="4"/>
        <v>5416</v>
      </c>
      <c r="P44" s="594">
        <f t="shared" si="3"/>
        <v>73.26859870930595</v>
      </c>
    </row>
    <row r="45" spans="1:16" s="344" customFormat="1" ht="30" customHeight="1" thickBot="1">
      <c r="A45" s="977" t="s">
        <v>512</v>
      </c>
      <c r="B45" s="978"/>
      <c r="C45" s="345">
        <f aca="true" t="shared" si="5" ref="C45:O45">C19+C44</f>
        <v>3938</v>
      </c>
      <c r="D45" s="345">
        <f t="shared" si="5"/>
        <v>319372</v>
      </c>
      <c r="E45" s="345">
        <f t="shared" si="5"/>
        <v>7201233</v>
      </c>
      <c r="F45" s="345" t="e">
        <f t="shared" si="5"/>
        <v>#VALUE!</v>
      </c>
      <c r="G45" s="345">
        <f t="shared" si="5"/>
        <v>316182</v>
      </c>
      <c r="H45" s="345">
        <f t="shared" si="5"/>
        <v>4787</v>
      </c>
      <c r="I45" s="345">
        <f t="shared" si="5"/>
        <v>1012393</v>
      </c>
      <c r="J45" s="345">
        <f t="shared" si="5"/>
        <v>215450</v>
      </c>
      <c r="K45" s="345">
        <f t="shared" si="5"/>
        <v>24479</v>
      </c>
      <c r="L45" s="345">
        <f t="shared" si="5"/>
        <v>9110</v>
      </c>
      <c r="M45" s="345">
        <f t="shared" si="5"/>
        <v>19</v>
      </c>
      <c r="N45" s="345">
        <f t="shared" si="5"/>
        <v>15350</v>
      </c>
      <c r="O45" s="345">
        <f t="shared" si="5"/>
        <v>7195</v>
      </c>
      <c r="P45" s="595">
        <f t="shared" si="3"/>
        <v>70.43370878757732</v>
      </c>
    </row>
    <row r="46" spans="1:16" ht="14.25" customHeight="1" thickTop="1">
      <c r="A46" s="973"/>
      <c r="B46" s="973"/>
      <c r="C46" s="973"/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</row>
    <row r="47" spans="1:13" ht="14.25" customHeight="1">
      <c r="A47" s="863" t="s">
        <v>892</v>
      </c>
      <c r="B47" s="863"/>
      <c r="C47" s="863"/>
      <c r="D47" s="863"/>
      <c r="E47" s="863"/>
      <c r="L47" s="297"/>
      <c r="M47" s="297"/>
    </row>
    <row r="48" spans="1:13" ht="14.25" customHeight="1">
      <c r="A48" s="776" t="s">
        <v>893</v>
      </c>
      <c r="B48" s="776"/>
      <c r="C48" s="776"/>
      <c r="D48" s="776"/>
      <c r="E48" s="776"/>
      <c r="F48" s="776"/>
      <c r="G48" s="776"/>
      <c r="H48" s="776"/>
      <c r="I48" s="776"/>
      <c r="J48" s="776"/>
      <c r="K48" s="400"/>
      <c r="L48" s="15"/>
      <c r="M48" s="15"/>
    </row>
    <row r="49" spans="1:13" ht="14.25" customHeight="1">
      <c r="A49" s="863" t="s">
        <v>586</v>
      </c>
      <c r="B49" s="863"/>
      <c r="C49" s="863"/>
      <c r="D49" s="863"/>
      <c r="E49" s="863"/>
      <c r="L49" s="297"/>
      <c r="M49" s="297"/>
    </row>
    <row r="50" spans="1:16" ht="14.25" customHeight="1">
      <c r="A50" s="856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</row>
    <row r="51" spans="1:24" ht="25.5" customHeight="1">
      <c r="A51" s="984" t="s">
        <v>718</v>
      </c>
      <c r="B51" s="776"/>
      <c r="C51" s="776"/>
      <c r="D51" s="776"/>
      <c r="E51" s="776"/>
      <c r="F51" s="776"/>
      <c r="X51" s="223"/>
    </row>
    <row r="52" spans="1:24" ht="12.75">
      <c r="A52" s="297" t="s">
        <v>890</v>
      </c>
      <c r="B52" s="297"/>
      <c r="C52" s="297"/>
      <c r="D52" s="297"/>
      <c r="E52" s="297"/>
      <c r="X52" s="223"/>
    </row>
    <row r="53" spans="1:24" ht="12.75">
      <c r="A53" s="776" t="s">
        <v>891</v>
      </c>
      <c r="B53" s="776"/>
      <c r="C53" s="776"/>
      <c r="D53" s="776"/>
      <c r="E53" s="776"/>
      <c r="F53" s="776"/>
      <c r="G53" s="776"/>
      <c r="H53" s="776"/>
      <c r="I53" s="776"/>
      <c r="X53" s="223"/>
    </row>
    <row r="54" spans="1:24" ht="12.75">
      <c r="A54" s="400"/>
      <c r="B54" s="400"/>
      <c r="C54" s="400"/>
      <c r="D54" s="400"/>
      <c r="E54" s="400"/>
      <c r="F54" s="400"/>
      <c r="G54" s="400"/>
      <c r="H54" s="400"/>
      <c r="I54" s="400"/>
      <c r="X54" s="223"/>
    </row>
    <row r="55" spans="1:24" ht="12.75">
      <c r="A55" s="400"/>
      <c r="B55" s="400"/>
      <c r="C55" s="400"/>
      <c r="D55" s="400"/>
      <c r="E55" s="400"/>
      <c r="F55" s="400"/>
      <c r="G55" s="400"/>
      <c r="H55" s="400"/>
      <c r="I55" s="400"/>
      <c r="X55" s="223"/>
    </row>
    <row r="56" spans="2:24" ht="14.25" customHeight="1">
      <c r="B56" s="764" t="s">
        <v>259</v>
      </c>
      <c r="C56" s="764"/>
      <c r="D56" s="764"/>
      <c r="E56" s="764"/>
      <c r="F56" s="177"/>
      <c r="G56" s="177"/>
      <c r="H56" s="177"/>
      <c r="I56" s="177"/>
      <c r="J56" s="177"/>
      <c r="K56" s="177"/>
      <c r="X56" s="223"/>
    </row>
    <row r="57" ht="12.75">
      <c r="X57" s="223"/>
    </row>
    <row r="58" s="287" customFormat="1" ht="12.75">
      <c r="A58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8"/>
    <mergeCell ref="A19:B19"/>
    <mergeCell ref="A20:B20"/>
    <mergeCell ref="A21:B21"/>
    <mergeCell ref="A22:A43"/>
    <mergeCell ref="A44:B44"/>
    <mergeCell ref="A45:B45"/>
    <mergeCell ref="A47:E47"/>
    <mergeCell ref="A48:J48"/>
    <mergeCell ref="A49:E49"/>
    <mergeCell ref="A51:F51"/>
    <mergeCell ref="B56:E56"/>
    <mergeCell ref="A53:I53"/>
    <mergeCell ref="A46:P46"/>
    <mergeCell ref="A50:P50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5" width="15.75390625" style="296" customWidth="1"/>
    <col min="6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V1" s="326"/>
      <c r="W1" s="98"/>
      <c r="X1" s="98"/>
      <c r="Y1" s="98"/>
    </row>
    <row r="2" spans="1:25" ht="22.5" customHeight="1" thickTop="1">
      <c r="A2" s="938" t="s">
        <v>899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886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1489</v>
      </c>
      <c r="D7" s="333">
        <v>94969</v>
      </c>
      <c r="E7" s="327">
        <v>3754271</v>
      </c>
      <c r="F7" s="327" t="s">
        <v>20</v>
      </c>
      <c r="G7" s="327">
        <v>92525</v>
      </c>
      <c r="H7" s="333">
        <v>1477</v>
      </c>
      <c r="I7" s="327">
        <v>371014</v>
      </c>
      <c r="J7" s="327">
        <v>73021</v>
      </c>
      <c r="K7" s="327">
        <v>7541</v>
      </c>
      <c r="L7" s="173">
        <v>4618</v>
      </c>
      <c r="M7" s="173">
        <v>2</v>
      </c>
      <c r="N7" s="173">
        <v>2921</v>
      </c>
      <c r="O7" s="173">
        <v>1094</v>
      </c>
      <c r="P7" s="514">
        <f>(I7*100)/(C7*365)</f>
        <v>68.26572950495414</v>
      </c>
    </row>
    <row r="8" spans="1:16" ht="21.75" customHeight="1">
      <c r="A8" s="975"/>
      <c r="B8" s="79" t="s">
        <v>487</v>
      </c>
      <c r="C8" s="327">
        <v>87</v>
      </c>
      <c r="D8" s="327">
        <v>6792</v>
      </c>
      <c r="E8" s="327">
        <v>420094</v>
      </c>
      <c r="F8" s="327" t="s">
        <v>20</v>
      </c>
      <c r="G8" s="327">
        <v>6611</v>
      </c>
      <c r="H8" s="327">
        <v>7</v>
      </c>
      <c r="I8" s="327">
        <v>16755</v>
      </c>
      <c r="J8" s="327">
        <v>5865</v>
      </c>
      <c r="K8" s="327">
        <v>24</v>
      </c>
      <c r="L8" s="327">
        <v>3</v>
      </c>
      <c r="M8" s="327">
        <v>0</v>
      </c>
      <c r="N8" s="327">
        <v>21</v>
      </c>
      <c r="O8" s="327">
        <v>3</v>
      </c>
      <c r="P8" s="514">
        <f aca="true" t="shared" si="0" ref="P8:P19">(I8*100)/(C8*365)</f>
        <v>52.76334435521965</v>
      </c>
    </row>
    <row r="9" spans="1:16" ht="21.75" customHeight="1">
      <c r="A9" s="975"/>
      <c r="B9" s="79" t="s">
        <v>488</v>
      </c>
      <c r="C9" s="327">
        <v>30</v>
      </c>
      <c r="D9" s="327">
        <v>2912</v>
      </c>
      <c r="E9" s="327">
        <v>143584</v>
      </c>
      <c r="F9" s="327" t="s">
        <v>20</v>
      </c>
      <c r="G9" s="327">
        <v>2856</v>
      </c>
      <c r="H9" s="327">
        <v>6</v>
      </c>
      <c r="I9" s="327">
        <v>5903</v>
      </c>
      <c r="J9" s="327">
        <v>2529</v>
      </c>
      <c r="K9" s="327">
        <v>393</v>
      </c>
      <c r="L9" s="327">
        <v>219</v>
      </c>
      <c r="M9" s="327">
        <v>0</v>
      </c>
      <c r="N9" s="327">
        <v>174</v>
      </c>
      <c r="O9" s="327">
        <v>10</v>
      </c>
      <c r="P9" s="514">
        <f t="shared" si="0"/>
        <v>53.90867579908676</v>
      </c>
    </row>
    <row r="10" spans="1:16" ht="27.75" customHeight="1">
      <c r="A10" s="975"/>
      <c r="B10" s="79" t="s">
        <v>831</v>
      </c>
      <c r="C10" s="327">
        <v>25</v>
      </c>
      <c r="D10" s="327">
        <v>835</v>
      </c>
      <c r="E10" s="327">
        <v>76722</v>
      </c>
      <c r="F10" s="327" t="s">
        <v>20</v>
      </c>
      <c r="G10" s="327">
        <v>818</v>
      </c>
      <c r="H10" s="327">
        <v>30</v>
      </c>
      <c r="I10" s="327">
        <v>1682</v>
      </c>
      <c r="J10" s="327">
        <v>796</v>
      </c>
      <c r="K10" s="327">
        <v>1</v>
      </c>
      <c r="L10" s="327">
        <v>1</v>
      </c>
      <c r="M10" s="327">
        <v>0</v>
      </c>
      <c r="N10" s="327">
        <v>0</v>
      </c>
      <c r="O10" s="327">
        <v>0</v>
      </c>
      <c r="P10" s="514">
        <f t="shared" si="0"/>
        <v>18.432876712328767</v>
      </c>
    </row>
    <row r="11" spans="1:16" ht="21.75" customHeight="1">
      <c r="A11" s="975"/>
      <c r="B11" s="79" t="s">
        <v>490</v>
      </c>
      <c r="C11" s="327">
        <v>25</v>
      </c>
      <c r="D11" s="327">
        <v>1605</v>
      </c>
      <c r="E11" s="327">
        <v>156422</v>
      </c>
      <c r="F11" s="327" t="s">
        <v>20</v>
      </c>
      <c r="G11" s="327">
        <v>1599</v>
      </c>
      <c r="H11" s="327">
        <v>11</v>
      </c>
      <c r="I11" s="327">
        <v>4653</v>
      </c>
      <c r="J11" s="327">
        <v>2079</v>
      </c>
      <c r="K11" s="327">
        <v>16</v>
      </c>
      <c r="L11" s="327">
        <v>16</v>
      </c>
      <c r="M11" s="327">
        <v>0</v>
      </c>
      <c r="N11" s="327">
        <v>0</v>
      </c>
      <c r="O11" s="327">
        <v>0</v>
      </c>
      <c r="P11" s="514">
        <f t="shared" si="0"/>
        <v>50.99178082191781</v>
      </c>
    </row>
    <row r="12" spans="1:16" ht="21.75" customHeight="1">
      <c r="A12" s="975"/>
      <c r="B12" s="79" t="s">
        <v>491</v>
      </c>
      <c r="C12" s="327">
        <v>25</v>
      </c>
      <c r="D12" s="327">
        <v>59</v>
      </c>
      <c r="E12" s="333">
        <v>44827</v>
      </c>
      <c r="F12" s="333" t="s">
        <v>20</v>
      </c>
      <c r="G12" s="327">
        <v>57</v>
      </c>
      <c r="H12" s="327">
        <v>16</v>
      </c>
      <c r="I12" s="327">
        <v>290</v>
      </c>
      <c r="J12" s="327">
        <v>0</v>
      </c>
      <c r="K12" s="327">
        <v>2</v>
      </c>
      <c r="L12" s="327">
        <v>2</v>
      </c>
      <c r="M12" s="327">
        <v>0</v>
      </c>
      <c r="N12" s="327">
        <v>0</v>
      </c>
      <c r="O12" s="327">
        <v>0</v>
      </c>
      <c r="P12" s="514">
        <f t="shared" si="0"/>
        <v>3.1780821917808217</v>
      </c>
    </row>
    <row r="13" spans="1:16" ht="21.75" customHeight="1">
      <c r="A13" s="975"/>
      <c r="B13" s="79" t="s">
        <v>492</v>
      </c>
      <c r="C13" s="327">
        <v>14</v>
      </c>
      <c r="D13" s="327">
        <v>3001</v>
      </c>
      <c r="E13" s="327">
        <v>79464</v>
      </c>
      <c r="F13" s="327" t="s">
        <v>20</v>
      </c>
      <c r="G13" s="327">
        <v>2967</v>
      </c>
      <c r="H13" s="327">
        <v>21</v>
      </c>
      <c r="I13" s="327">
        <v>4217</v>
      </c>
      <c r="J13" s="327">
        <v>525</v>
      </c>
      <c r="K13" s="327">
        <v>11</v>
      </c>
      <c r="L13" s="327">
        <v>11</v>
      </c>
      <c r="M13" s="327">
        <v>0</v>
      </c>
      <c r="N13" s="327">
        <v>0</v>
      </c>
      <c r="O13" s="327">
        <v>0</v>
      </c>
      <c r="P13" s="514">
        <f>(I13*100)/(C13*365)</f>
        <v>82.52446183953033</v>
      </c>
    </row>
    <row r="14" spans="1:16" ht="26.25" customHeight="1">
      <c r="A14" s="975"/>
      <c r="B14" s="79" t="s">
        <v>493</v>
      </c>
      <c r="C14" s="327">
        <v>9</v>
      </c>
      <c r="D14" s="327">
        <v>230</v>
      </c>
      <c r="E14" s="327">
        <v>104739</v>
      </c>
      <c r="F14" s="327" t="s">
        <v>20</v>
      </c>
      <c r="G14" s="327">
        <v>228</v>
      </c>
      <c r="H14" s="327">
        <v>0</v>
      </c>
      <c r="I14" s="327">
        <v>1338</v>
      </c>
      <c r="J14" s="327">
        <v>0</v>
      </c>
      <c r="K14" s="327">
        <v>1</v>
      </c>
      <c r="L14" s="327">
        <v>1</v>
      </c>
      <c r="M14" s="327">
        <v>0</v>
      </c>
      <c r="N14" s="327">
        <v>0</v>
      </c>
      <c r="O14" s="327">
        <v>0</v>
      </c>
      <c r="P14" s="514">
        <f t="shared" si="0"/>
        <v>40.730593607305934</v>
      </c>
    </row>
    <row r="15" spans="1:16" ht="27" customHeight="1">
      <c r="A15" s="975"/>
      <c r="B15" s="79" t="s">
        <v>494</v>
      </c>
      <c r="C15" s="327">
        <v>10</v>
      </c>
      <c r="D15" s="327">
        <v>0</v>
      </c>
      <c r="E15" s="327">
        <v>19156</v>
      </c>
      <c r="F15" s="327" t="s">
        <v>20</v>
      </c>
      <c r="G15" s="327">
        <v>0</v>
      </c>
      <c r="H15" s="327">
        <v>12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514">
        <f t="shared" si="0"/>
        <v>0</v>
      </c>
    </row>
    <row r="16" spans="1:16" ht="23.25" customHeight="1">
      <c r="A16" s="975"/>
      <c r="B16" s="79" t="s">
        <v>832</v>
      </c>
      <c r="C16" s="327">
        <v>5</v>
      </c>
      <c r="D16" s="327">
        <v>0</v>
      </c>
      <c r="E16" s="327">
        <v>31632</v>
      </c>
      <c r="F16" s="327" t="s">
        <v>20</v>
      </c>
      <c r="G16" s="327">
        <v>0</v>
      </c>
      <c r="H16" s="327">
        <v>5</v>
      </c>
      <c r="I16" s="327">
        <v>0</v>
      </c>
      <c r="J16" s="327">
        <v>0</v>
      </c>
      <c r="K16" s="327">
        <v>1</v>
      </c>
      <c r="L16" s="327">
        <v>1</v>
      </c>
      <c r="M16" s="327">
        <v>0</v>
      </c>
      <c r="N16" s="327">
        <v>0</v>
      </c>
      <c r="O16" s="327">
        <v>0</v>
      </c>
      <c r="P16" s="514">
        <f>(I16*100)/(C16*365)</f>
        <v>0</v>
      </c>
    </row>
    <row r="17" spans="1:16" ht="27.75" customHeight="1">
      <c r="A17" s="975"/>
      <c r="B17" s="79" t="s">
        <v>496</v>
      </c>
      <c r="C17" s="327">
        <v>5</v>
      </c>
      <c r="D17" s="327">
        <v>0</v>
      </c>
      <c r="E17" s="327">
        <v>16140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.75" customHeight="1">
      <c r="A18" s="975"/>
      <c r="B18" s="79" t="s">
        <v>602</v>
      </c>
      <c r="C18" s="327">
        <v>5</v>
      </c>
      <c r="D18" s="327">
        <v>0</v>
      </c>
      <c r="E18" s="327">
        <v>26244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1</v>
      </c>
      <c r="L18" s="327">
        <v>1</v>
      </c>
      <c r="M18" s="327">
        <v>0</v>
      </c>
      <c r="N18" s="327">
        <v>0</v>
      </c>
      <c r="O18" s="327">
        <v>0</v>
      </c>
      <c r="P18" s="514">
        <f>(I18*100)/(C18*365)</f>
        <v>0</v>
      </c>
    </row>
    <row r="19" spans="1:16" ht="27" customHeight="1">
      <c r="A19" s="975"/>
      <c r="B19" s="79" t="s">
        <v>894</v>
      </c>
      <c r="C19" s="327">
        <v>6</v>
      </c>
      <c r="D19" s="327">
        <v>0</v>
      </c>
      <c r="E19" s="327">
        <v>483880</v>
      </c>
      <c r="F19" s="327" t="s">
        <v>20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514">
        <f t="shared" si="0"/>
        <v>0</v>
      </c>
    </row>
    <row r="20" spans="1:16" s="98" customFormat="1" ht="21.75" customHeight="1">
      <c r="A20" s="979" t="s">
        <v>24</v>
      </c>
      <c r="B20" s="980"/>
      <c r="C20" s="334">
        <f aca="true" t="shared" si="1" ref="C20:P20">SUM(C7:C19)</f>
        <v>1735</v>
      </c>
      <c r="D20" s="334">
        <f t="shared" si="1"/>
        <v>110403</v>
      </c>
      <c r="E20" s="334">
        <f t="shared" si="1"/>
        <v>5357175</v>
      </c>
      <c r="F20" s="334">
        <f t="shared" si="1"/>
        <v>0</v>
      </c>
      <c r="G20" s="334">
        <f t="shared" si="1"/>
        <v>107661</v>
      </c>
      <c r="H20" s="334">
        <f t="shared" si="1"/>
        <v>1585</v>
      </c>
      <c r="I20" s="334">
        <f t="shared" si="1"/>
        <v>405852</v>
      </c>
      <c r="J20" s="334">
        <f t="shared" si="1"/>
        <v>84815</v>
      </c>
      <c r="K20" s="334">
        <f t="shared" si="1"/>
        <v>7991</v>
      </c>
      <c r="L20" s="334">
        <f t="shared" si="1"/>
        <v>4873</v>
      </c>
      <c r="M20" s="334">
        <f t="shared" si="1"/>
        <v>2</v>
      </c>
      <c r="N20" s="334">
        <f t="shared" si="1"/>
        <v>3116</v>
      </c>
      <c r="O20" s="334">
        <f t="shared" si="1"/>
        <v>1107</v>
      </c>
      <c r="P20" s="593">
        <f t="shared" si="1"/>
        <v>370.7955448321242</v>
      </c>
    </row>
    <row r="21" spans="1:16" ht="26.25" customHeight="1">
      <c r="A21" s="981" t="s">
        <v>497</v>
      </c>
      <c r="B21" s="982"/>
      <c r="C21" s="327">
        <v>1216</v>
      </c>
      <c r="D21" s="327">
        <v>114277</v>
      </c>
      <c r="E21" s="327">
        <v>936349</v>
      </c>
      <c r="F21" s="327" t="s">
        <v>20</v>
      </c>
      <c r="G21" s="327">
        <v>112788</v>
      </c>
      <c r="H21" s="173">
        <v>1532</v>
      </c>
      <c r="I21" s="327">
        <v>395703</v>
      </c>
      <c r="J21" s="327">
        <v>34818</v>
      </c>
      <c r="K21" s="327">
        <v>2872</v>
      </c>
      <c r="L21" s="173">
        <v>1043</v>
      </c>
      <c r="M21" s="173">
        <v>0</v>
      </c>
      <c r="N21" s="173">
        <v>1829</v>
      </c>
      <c r="O21" s="173">
        <v>730</v>
      </c>
      <c r="P21" s="514">
        <f>(I21*100)/(C21*365)</f>
        <v>89.15442501802451</v>
      </c>
    </row>
    <row r="22" spans="1:16" ht="26.25" customHeight="1">
      <c r="A22" s="981" t="s">
        <v>498</v>
      </c>
      <c r="B22" s="982"/>
      <c r="C22" s="327" t="s">
        <v>20</v>
      </c>
      <c r="D22" s="327" t="s">
        <v>20</v>
      </c>
      <c r="E22" s="327" t="s">
        <v>20</v>
      </c>
      <c r="F22" s="327" t="s">
        <v>20</v>
      </c>
      <c r="G22" s="327" t="s">
        <v>20</v>
      </c>
      <c r="H22" s="327" t="s">
        <v>20</v>
      </c>
      <c r="I22" s="327" t="s">
        <v>20</v>
      </c>
      <c r="J22" s="327" t="s">
        <v>20</v>
      </c>
      <c r="K22" s="327" t="s">
        <v>20</v>
      </c>
      <c r="L22" s="327" t="s">
        <v>20</v>
      </c>
      <c r="M22" s="327" t="s">
        <v>20</v>
      </c>
      <c r="N22" s="327" t="s">
        <v>20</v>
      </c>
      <c r="O22" s="327" t="s">
        <v>20</v>
      </c>
      <c r="P22" s="626" t="s">
        <v>20</v>
      </c>
    </row>
    <row r="23" spans="1:16" ht="26.25" customHeight="1">
      <c r="A23" s="986"/>
      <c r="B23" s="342" t="s">
        <v>501</v>
      </c>
      <c r="C23" s="327">
        <v>59</v>
      </c>
      <c r="D23" s="327">
        <v>9455</v>
      </c>
      <c r="E23" s="327">
        <v>132617</v>
      </c>
      <c r="F23" s="327" t="s">
        <v>20</v>
      </c>
      <c r="G23" s="327">
        <v>8693</v>
      </c>
      <c r="H23" s="327">
        <v>227</v>
      </c>
      <c r="I23" s="327">
        <v>18045</v>
      </c>
      <c r="J23" s="327">
        <v>1849</v>
      </c>
      <c r="K23" s="327">
        <v>27</v>
      </c>
      <c r="L23" s="327">
        <v>3</v>
      </c>
      <c r="M23" s="327">
        <v>0</v>
      </c>
      <c r="N23" s="327">
        <v>24</v>
      </c>
      <c r="O23" s="327">
        <v>15</v>
      </c>
      <c r="P23" s="514">
        <f>(I23*100)/(C23*365)</f>
        <v>83.79382400742976</v>
      </c>
    </row>
    <row r="24" spans="1:16" ht="21.75" customHeight="1">
      <c r="A24" s="987"/>
      <c r="B24" s="624" t="s">
        <v>502</v>
      </c>
      <c r="C24" s="625" t="s">
        <v>20</v>
      </c>
      <c r="D24" s="625" t="s">
        <v>20</v>
      </c>
      <c r="E24" s="625" t="s">
        <v>20</v>
      </c>
      <c r="F24" s="625" t="s">
        <v>20</v>
      </c>
      <c r="G24" s="625" t="s">
        <v>20</v>
      </c>
      <c r="H24" s="625" t="s">
        <v>20</v>
      </c>
      <c r="I24" s="625" t="s">
        <v>20</v>
      </c>
      <c r="J24" s="625" t="s">
        <v>20</v>
      </c>
      <c r="K24" s="625" t="s">
        <v>20</v>
      </c>
      <c r="L24" s="625" t="s">
        <v>20</v>
      </c>
      <c r="M24" s="625" t="s">
        <v>20</v>
      </c>
      <c r="N24" s="625" t="s">
        <v>20</v>
      </c>
      <c r="O24" s="625" t="s">
        <v>20</v>
      </c>
      <c r="P24" s="626" t="s">
        <v>20</v>
      </c>
    </row>
    <row r="25" spans="1:16" ht="21.75" customHeight="1">
      <c r="A25" s="987"/>
      <c r="B25" s="627" t="s">
        <v>889</v>
      </c>
      <c r="C25" s="625" t="s">
        <v>20</v>
      </c>
      <c r="D25" s="625" t="s">
        <v>20</v>
      </c>
      <c r="E25" s="625" t="s">
        <v>20</v>
      </c>
      <c r="F25" s="625" t="s">
        <v>20</v>
      </c>
      <c r="G25" s="625" t="s">
        <v>20</v>
      </c>
      <c r="H25" s="625" t="s">
        <v>20</v>
      </c>
      <c r="I25" s="625" t="s">
        <v>20</v>
      </c>
      <c r="J25" s="625" t="s">
        <v>20</v>
      </c>
      <c r="K25" s="625" t="s">
        <v>20</v>
      </c>
      <c r="L25" s="625" t="s">
        <v>20</v>
      </c>
      <c r="M25" s="625" t="s">
        <v>20</v>
      </c>
      <c r="N25" s="625" t="s">
        <v>20</v>
      </c>
      <c r="O25" s="625" t="s">
        <v>20</v>
      </c>
      <c r="P25" s="626" t="s">
        <v>20</v>
      </c>
    </row>
    <row r="26" spans="1:16" ht="21.75" customHeight="1">
      <c r="A26" s="987"/>
      <c r="B26" s="342" t="s">
        <v>503</v>
      </c>
      <c r="C26" s="327" t="s">
        <v>20</v>
      </c>
      <c r="D26" s="327" t="s">
        <v>20</v>
      </c>
      <c r="E26" s="327" t="s">
        <v>20</v>
      </c>
      <c r="F26" s="327" t="s">
        <v>20</v>
      </c>
      <c r="G26" s="327" t="s">
        <v>20</v>
      </c>
      <c r="H26" s="327" t="s">
        <v>20</v>
      </c>
      <c r="I26" s="327" t="s">
        <v>20</v>
      </c>
      <c r="J26" s="327" t="s">
        <v>20</v>
      </c>
      <c r="K26" s="327" t="s">
        <v>20</v>
      </c>
      <c r="L26" s="327" t="s">
        <v>20</v>
      </c>
      <c r="M26" s="327" t="s">
        <v>20</v>
      </c>
      <c r="N26" s="327" t="s">
        <v>20</v>
      </c>
      <c r="O26" s="327" t="s">
        <v>20</v>
      </c>
      <c r="P26" s="626" t="s">
        <v>20</v>
      </c>
    </row>
    <row r="27" spans="1:16" ht="21.75" customHeight="1">
      <c r="A27" s="987"/>
      <c r="B27" s="79" t="s">
        <v>504</v>
      </c>
      <c r="C27" s="327">
        <v>126</v>
      </c>
      <c r="D27" s="327">
        <v>17361</v>
      </c>
      <c r="E27" s="327">
        <v>264789</v>
      </c>
      <c r="F27" s="327" t="s">
        <v>20</v>
      </c>
      <c r="G27" s="327">
        <v>17109</v>
      </c>
      <c r="H27" s="327">
        <v>49</v>
      </c>
      <c r="I27" s="327">
        <v>29496</v>
      </c>
      <c r="J27" s="327">
        <v>10966</v>
      </c>
      <c r="K27" s="327">
        <v>3067</v>
      </c>
      <c r="L27" s="327">
        <v>1129</v>
      </c>
      <c r="M27" s="327">
        <v>0</v>
      </c>
      <c r="N27" s="327">
        <v>1938</v>
      </c>
      <c r="O27" s="327">
        <v>775</v>
      </c>
      <c r="P27" s="514">
        <f aca="true" t="shared" si="2" ref="P27:P35">(I27*100)/(C27*365)</f>
        <v>64.13568166992825</v>
      </c>
    </row>
    <row r="28" spans="1:16" ht="21.75" customHeight="1">
      <c r="A28" s="987"/>
      <c r="B28" s="79" t="s">
        <v>884</v>
      </c>
      <c r="C28" s="327">
        <v>98</v>
      </c>
      <c r="D28" s="327">
        <v>6477</v>
      </c>
      <c r="E28" s="327">
        <v>230498</v>
      </c>
      <c r="F28" s="327" t="s">
        <v>20</v>
      </c>
      <c r="G28" s="327">
        <v>6120</v>
      </c>
      <c r="H28" s="327">
        <v>288</v>
      </c>
      <c r="I28" s="327">
        <v>16178</v>
      </c>
      <c r="J28" s="327">
        <v>3867</v>
      </c>
      <c r="K28" s="327">
        <v>166</v>
      </c>
      <c r="L28" s="327">
        <v>24</v>
      </c>
      <c r="M28" s="327">
        <v>0</v>
      </c>
      <c r="N28" s="327">
        <v>142</v>
      </c>
      <c r="O28" s="327">
        <v>72</v>
      </c>
      <c r="P28" s="514">
        <f t="shared" si="2"/>
        <v>45.227844562482524</v>
      </c>
    </row>
    <row r="29" spans="1:16" ht="26.25" customHeight="1">
      <c r="A29" s="987"/>
      <c r="B29" s="79" t="s">
        <v>833</v>
      </c>
      <c r="C29" s="327">
        <v>51</v>
      </c>
      <c r="D29" s="327">
        <v>8333</v>
      </c>
      <c r="E29" s="327">
        <v>75048</v>
      </c>
      <c r="F29" s="327" t="s">
        <v>20</v>
      </c>
      <c r="G29" s="327">
        <v>8235</v>
      </c>
      <c r="H29" s="327">
        <v>7</v>
      </c>
      <c r="I29" s="327">
        <v>13252</v>
      </c>
      <c r="J29" s="327">
        <v>7350</v>
      </c>
      <c r="K29" s="327">
        <v>4624</v>
      </c>
      <c r="L29" s="327">
        <v>1126</v>
      </c>
      <c r="M29" s="327">
        <v>1</v>
      </c>
      <c r="N29" s="327">
        <v>3497</v>
      </c>
      <c r="O29" s="327">
        <v>1732</v>
      </c>
      <c r="P29" s="514">
        <f t="shared" si="2"/>
        <v>71.18990061778136</v>
      </c>
    </row>
    <row r="30" spans="1:16" ht="26.25" customHeight="1">
      <c r="A30" s="987"/>
      <c r="B30" s="631" t="s">
        <v>510</v>
      </c>
      <c r="C30" s="629" t="s">
        <v>20</v>
      </c>
      <c r="D30" s="629" t="s">
        <v>20</v>
      </c>
      <c r="E30" s="629" t="s">
        <v>20</v>
      </c>
      <c r="F30" s="629" t="s">
        <v>20</v>
      </c>
      <c r="G30" s="629" t="s">
        <v>20</v>
      </c>
      <c r="H30" s="629" t="s">
        <v>20</v>
      </c>
      <c r="I30" s="629" t="s">
        <v>20</v>
      </c>
      <c r="J30" s="629" t="s">
        <v>20</v>
      </c>
      <c r="K30" s="629" t="s">
        <v>20</v>
      </c>
      <c r="L30" s="629" t="s">
        <v>20</v>
      </c>
      <c r="M30" s="629" t="s">
        <v>20</v>
      </c>
      <c r="N30" s="629" t="s">
        <v>20</v>
      </c>
      <c r="O30" s="629" t="s">
        <v>20</v>
      </c>
      <c r="P30" s="630" t="s">
        <v>20</v>
      </c>
    </row>
    <row r="31" spans="1:16" ht="26.25" customHeight="1">
      <c r="A31" s="987"/>
      <c r="B31" s="628" t="s">
        <v>888</v>
      </c>
      <c r="C31" s="629">
        <v>82</v>
      </c>
      <c r="D31" s="629">
        <v>10182</v>
      </c>
      <c r="E31" s="629">
        <v>138447</v>
      </c>
      <c r="F31" s="629" t="s">
        <v>20</v>
      </c>
      <c r="G31" s="629">
        <v>9946</v>
      </c>
      <c r="H31" s="629">
        <v>132</v>
      </c>
      <c r="I31" s="629">
        <v>20047</v>
      </c>
      <c r="J31" s="629">
        <v>6788</v>
      </c>
      <c r="K31" s="629">
        <v>343</v>
      </c>
      <c r="L31" s="629">
        <v>133</v>
      </c>
      <c r="M31" s="629">
        <v>1</v>
      </c>
      <c r="N31" s="629">
        <v>209</v>
      </c>
      <c r="O31" s="629">
        <v>94</v>
      </c>
      <c r="P31" s="630">
        <f t="shared" si="2"/>
        <v>66.97961911125961</v>
      </c>
    </row>
    <row r="32" spans="1:16" ht="26.25" customHeight="1">
      <c r="A32" s="987"/>
      <c r="B32" s="79" t="s">
        <v>836</v>
      </c>
      <c r="C32" s="327">
        <v>221</v>
      </c>
      <c r="D32" s="327">
        <v>18229</v>
      </c>
      <c r="E32" s="327">
        <v>244793</v>
      </c>
      <c r="F32" s="327" t="s">
        <v>20</v>
      </c>
      <c r="G32" s="327">
        <v>17357</v>
      </c>
      <c r="H32" s="327">
        <v>581</v>
      </c>
      <c r="I32" s="327">
        <v>43043</v>
      </c>
      <c r="J32" s="327">
        <v>17719</v>
      </c>
      <c r="K32" s="327">
        <v>1281</v>
      </c>
      <c r="L32" s="327">
        <v>323</v>
      </c>
      <c r="M32" s="327">
        <v>0</v>
      </c>
      <c r="N32" s="327">
        <v>958</v>
      </c>
      <c r="O32" s="327">
        <v>504</v>
      </c>
      <c r="P32" s="514">
        <f t="shared" si="2"/>
        <v>53.360193392425465</v>
      </c>
    </row>
    <row r="33" spans="1:16" ht="21.75" customHeight="1">
      <c r="A33" s="987"/>
      <c r="B33" s="79" t="s">
        <v>506</v>
      </c>
      <c r="C33" s="327">
        <v>174</v>
      </c>
      <c r="D33" s="327">
        <v>23046</v>
      </c>
      <c r="E33" s="327">
        <v>290150</v>
      </c>
      <c r="F33" s="327" t="s">
        <v>20</v>
      </c>
      <c r="G33" s="327">
        <v>21998</v>
      </c>
      <c r="H33" s="327">
        <v>513</v>
      </c>
      <c r="I33" s="327">
        <v>50294</v>
      </c>
      <c r="J33" s="327">
        <v>18044</v>
      </c>
      <c r="K33" s="327">
        <v>1700</v>
      </c>
      <c r="L33" s="327">
        <v>865</v>
      </c>
      <c r="M33" s="327">
        <v>0</v>
      </c>
      <c r="N33" s="327">
        <v>835</v>
      </c>
      <c r="O33" s="327">
        <v>300</v>
      </c>
      <c r="P33" s="514">
        <f t="shared" si="2"/>
        <v>79.1906786332861</v>
      </c>
    </row>
    <row r="34" spans="1:16" ht="21.75" customHeight="1">
      <c r="A34" s="987"/>
      <c r="B34" s="79" t="s">
        <v>507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626" t="s">
        <v>20</v>
      </c>
    </row>
    <row r="35" spans="1:16" ht="21.75" customHeight="1">
      <c r="A35" s="987"/>
      <c r="B35" s="79" t="s">
        <v>508</v>
      </c>
      <c r="C35" s="343">
        <v>16</v>
      </c>
      <c r="D35" s="343">
        <v>1555</v>
      </c>
      <c r="E35" s="327">
        <v>26023</v>
      </c>
      <c r="F35" s="327" t="s">
        <v>20</v>
      </c>
      <c r="G35" s="327">
        <v>1554</v>
      </c>
      <c r="H35" s="327">
        <v>0</v>
      </c>
      <c r="I35" s="327">
        <v>1768</v>
      </c>
      <c r="J35" s="327">
        <v>1701</v>
      </c>
      <c r="K35" s="327" t="s">
        <v>20</v>
      </c>
      <c r="L35" s="327" t="s">
        <v>20</v>
      </c>
      <c r="M35" s="327" t="s">
        <v>20</v>
      </c>
      <c r="N35" s="327" t="s">
        <v>20</v>
      </c>
      <c r="O35" s="327" t="s">
        <v>20</v>
      </c>
      <c r="P35" s="514">
        <f t="shared" si="2"/>
        <v>30.273972602739725</v>
      </c>
    </row>
    <row r="36" spans="1:16" ht="21.75" customHeight="1">
      <c r="A36" s="987"/>
      <c r="B36" s="79" t="s">
        <v>509</v>
      </c>
      <c r="C36" s="327" t="s">
        <v>20</v>
      </c>
      <c r="D36" s="327" t="s">
        <v>20</v>
      </c>
      <c r="E36" s="327" t="s">
        <v>20</v>
      </c>
      <c r="F36" s="327" t="s">
        <v>20</v>
      </c>
      <c r="G36" s="327" t="s">
        <v>20</v>
      </c>
      <c r="H36" s="327" t="s">
        <v>20</v>
      </c>
      <c r="I36" s="327" t="s">
        <v>20</v>
      </c>
      <c r="J36" s="327" t="s">
        <v>20</v>
      </c>
      <c r="K36" s="327" t="s">
        <v>20</v>
      </c>
      <c r="L36" s="327" t="s">
        <v>20</v>
      </c>
      <c r="M36" s="327" t="s">
        <v>20</v>
      </c>
      <c r="N36" s="327" t="s">
        <v>20</v>
      </c>
      <c r="O36" s="327" t="s">
        <v>20</v>
      </c>
      <c r="P36" s="626" t="s">
        <v>20</v>
      </c>
    </row>
    <row r="37" spans="1:16" ht="21.75" customHeight="1">
      <c r="A37" s="987"/>
      <c r="B37" s="79" t="s">
        <v>511</v>
      </c>
      <c r="C37" s="327">
        <v>104</v>
      </c>
      <c r="D37" s="327">
        <v>10282</v>
      </c>
      <c r="E37" s="327">
        <v>283767</v>
      </c>
      <c r="F37" s="327" t="s">
        <v>20</v>
      </c>
      <c r="G37" s="327">
        <v>9966</v>
      </c>
      <c r="H37" s="327">
        <v>275</v>
      </c>
      <c r="I37" s="327">
        <v>25258</v>
      </c>
      <c r="J37" s="327">
        <v>2073</v>
      </c>
      <c r="K37" s="327">
        <v>989</v>
      </c>
      <c r="L37" s="327">
        <v>176</v>
      </c>
      <c r="M37" s="327">
        <v>0</v>
      </c>
      <c r="N37" s="327">
        <v>813</v>
      </c>
      <c r="O37" s="327">
        <v>449</v>
      </c>
      <c r="P37" s="514">
        <f>(I37*100)/(C37*365)</f>
        <v>66.53846153846153</v>
      </c>
    </row>
    <row r="38" spans="1:16" ht="21.75" customHeight="1">
      <c r="A38" s="987"/>
      <c r="B38" s="79" t="s">
        <v>599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626" t="s">
        <v>20</v>
      </c>
    </row>
    <row r="39" spans="1:16" ht="21.75" customHeight="1">
      <c r="A39" s="987"/>
      <c r="B39" s="79" t="s">
        <v>600</v>
      </c>
      <c r="C39" s="327" t="s">
        <v>20</v>
      </c>
      <c r="D39" s="327" t="s">
        <v>20</v>
      </c>
      <c r="E39" s="327" t="s">
        <v>20</v>
      </c>
      <c r="F39" s="327" t="s">
        <v>20</v>
      </c>
      <c r="G39" s="327" t="s">
        <v>20</v>
      </c>
      <c r="H39" s="327" t="s">
        <v>20</v>
      </c>
      <c r="I39" s="327" t="s">
        <v>20</v>
      </c>
      <c r="J39" s="327" t="s">
        <v>20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 t="s">
        <v>20</v>
      </c>
    </row>
    <row r="40" spans="1:16" ht="21.75" customHeight="1">
      <c r="A40" s="987"/>
      <c r="B40" s="79" t="s">
        <v>601</v>
      </c>
      <c r="C40" s="327" t="s">
        <v>20</v>
      </c>
      <c r="D40" s="327" t="s">
        <v>20</v>
      </c>
      <c r="E40" s="327" t="s">
        <v>20</v>
      </c>
      <c r="F40" s="327" t="s">
        <v>20</v>
      </c>
      <c r="G40" s="327" t="s">
        <v>20</v>
      </c>
      <c r="H40" s="327" t="s">
        <v>20</v>
      </c>
      <c r="I40" s="327" t="s">
        <v>20</v>
      </c>
      <c r="J40" s="327" t="s">
        <v>20</v>
      </c>
      <c r="K40" s="327" t="s">
        <v>20</v>
      </c>
      <c r="L40" s="327" t="s">
        <v>20</v>
      </c>
      <c r="M40" s="327" t="s">
        <v>20</v>
      </c>
      <c r="N40" s="327" t="s">
        <v>20</v>
      </c>
      <c r="O40" s="327" t="s">
        <v>20</v>
      </c>
      <c r="P40" s="626" t="s">
        <v>20</v>
      </c>
    </row>
    <row r="41" spans="1:16" ht="27" customHeight="1">
      <c r="A41" s="987"/>
      <c r="B41" s="79" t="s">
        <v>715</v>
      </c>
      <c r="C41" s="327">
        <v>25</v>
      </c>
      <c r="D41" s="327">
        <v>1015</v>
      </c>
      <c r="E41" s="327">
        <v>44774</v>
      </c>
      <c r="F41" s="327" t="s">
        <v>20</v>
      </c>
      <c r="G41" s="327">
        <v>1015</v>
      </c>
      <c r="H41" s="327">
        <v>0</v>
      </c>
      <c r="I41" s="327">
        <v>1038</v>
      </c>
      <c r="J41" s="327">
        <v>4110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aca="true" t="shared" si="3" ref="P41:P46">(I41*100)/(C41*365)</f>
        <v>11.375342465753425</v>
      </c>
    </row>
    <row r="42" spans="1:16" ht="33" customHeight="1">
      <c r="A42" s="987"/>
      <c r="B42" s="79" t="s">
        <v>716</v>
      </c>
      <c r="C42" s="327">
        <v>119</v>
      </c>
      <c r="D42" s="327">
        <v>13471</v>
      </c>
      <c r="E42" s="327">
        <v>128927</v>
      </c>
      <c r="F42" s="327" t="s">
        <v>20</v>
      </c>
      <c r="G42" s="327">
        <v>13172</v>
      </c>
      <c r="H42" s="327">
        <v>175</v>
      </c>
      <c r="I42" s="327">
        <v>26037</v>
      </c>
      <c r="J42" s="327">
        <v>5712</v>
      </c>
      <c r="K42" s="327">
        <v>833</v>
      </c>
      <c r="L42" s="327">
        <v>281</v>
      </c>
      <c r="M42" s="327">
        <v>0</v>
      </c>
      <c r="N42" s="327">
        <v>552</v>
      </c>
      <c r="O42" s="327">
        <v>433</v>
      </c>
      <c r="P42" s="514">
        <f t="shared" si="3"/>
        <v>59.94474502129619</v>
      </c>
    </row>
    <row r="43" spans="1:16" ht="42.75" customHeight="1">
      <c r="A43" s="987"/>
      <c r="B43" s="79" t="s">
        <v>885</v>
      </c>
      <c r="C43" s="327">
        <v>52</v>
      </c>
      <c r="D43" s="327">
        <v>5889</v>
      </c>
      <c r="E43" s="327">
        <v>172806</v>
      </c>
      <c r="F43" s="327" t="s">
        <v>20</v>
      </c>
      <c r="G43" s="327">
        <v>5576</v>
      </c>
      <c r="H43" s="327">
        <v>190</v>
      </c>
      <c r="I43" s="327">
        <v>9923</v>
      </c>
      <c r="J43" s="327">
        <v>8158</v>
      </c>
      <c r="K43" s="327">
        <v>751</v>
      </c>
      <c r="L43" s="327">
        <v>160</v>
      </c>
      <c r="M43" s="327">
        <v>0</v>
      </c>
      <c r="N43" s="327">
        <v>591</v>
      </c>
      <c r="O43" s="327">
        <v>251</v>
      </c>
      <c r="P43" s="514">
        <f t="shared" si="3"/>
        <v>52.2813487881981</v>
      </c>
    </row>
    <row r="44" spans="1:16" ht="33" customHeight="1">
      <c r="A44" s="988"/>
      <c r="B44" s="79" t="s">
        <v>837</v>
      </c>
      <c r="C44" s="327">
        <v>8</v>
      </c>
      <c r="D44" s="327"/>
      <c r="E44" s="327">
        <v>20835</v>
      </c>
      <c r="F44" s="327" t="s">
        <v>20</v>
      </c>
      <c r="G44" s="327" t="s">
        <v>20</v>
      </c>
      <c r="H44" s="327" t="s">
        <v>20</v>
      </c>
      <c r="I44" s="327" t="s">
        <v>20</v>
      </c>
      <c r="J44" s="327" t="s">
        <v>20</v>
      </c>
      <c r="K44" s="327" t="s">
        <v>20</v>
      </c>
      <c r="L44" s="327" t="s">
        <v>20</v>
      </c>
      <c r="M44" s="327" t="s">
        <v>20</v>
      </c>
      <c r="N44" s="327" t="s">
        <v>20</v>
      </c>
      <c r="O44" s="327" t="s">
        <v>20</v>
      </c>
      <c r="P44" s="626" t="s">
        <v>20</v>
      </c>
    </row>
    <row r="45" spans="1:16" s="344" customFormat="1" ht="21.75" customHeight="1">
      <c r="A45" s="979" t="s">
        <v>24</v>
      </c>
      <c r="B45" s="980"/>
      <c r="C45" s="334">
        <f>SUM(C21:C44)</f>
        <v>2351</v>
      </c>
      <c r="D45" s="334">
        <f aca="true" t="shared" si="4" ref="D45:O45">SUM(D21:D44)</f>
        <v>239572</v>
      </c>
      <c r="E45" s="334">
        <f t="shared" si="4"/>
        <v>2989823</v>
      </c>
      <c r="F45" s="334" t="s">
        <v>20</v>
      </c>
      <c r="G45" s="334">
        <f t="shared" si="4"/>
        <v>233529</v>
      </c>
      <c r="H45" s="334">
        <f t="shared" si="4"/>
        <v>3969</v>
      </c>
      <c r="I45" s="334">
        <f t="shared" si="4"/>
        <v>650082</v>
      </c>
      <c r="J45" s="334">
        <f t="shared" si="4"/>
        <v>123155</v>
      </c>
      <c r="K45" s="334">
        <f t="shared" si="4"/>
        <v>16653</v>
      </c>
      <c r="L45" s="334">
        <f t="shared" si="4"/>
        <v>5263</v>
      </c>
      <c r="M45" s="334">
        <f t="shared" si="4"/>
        <v>2</v>
      </c>
      <c r="N45" s="334">
        <f t="shared" si="4"/>
        <v>11388</v>
      </c>
      <c r="O45" s="334">
        <f t="shared" si="4"/>
        <v>5355</v>
      </c>
      <c r="P45" s="594">
        <f t="shared" si="3"/>
        <v>75.75697895969654</v>
      </c>
    </row>
    <row r="46" spans="1:16" s="344" customFormat="1" ht="30" customHeight="1" thickBot="1">
      <c r="A46" s="977" t="s">
        <v>512</v>
      </c>
      <c r="B46" s="978"/>
      <c r="C46" s="345">
        <f aca="true" t="shared" si="5" ref="C46:O46">C20+C45</f>
        <v>4086</v>
      </c>
      <c r="D46" s="345">
        <f t="shared" si="5"/>
        <v>349975</v>
      </c>
      <c r="E46" s="345">
        <f t="shared" si="5"/>
        <v>8346998</v>
      </c>
      <c r="F46" s="345" t="s">
        <v>20</v>
      </c>
      <c r="G46" s="345">
        <f t="shared" si="5"/>
        <v>341190</v>
      </c>
      <c r="H46" s="345">
        <f t="shared" si="5"/>
        <v>5554</v>
      </c>
      <c r="I46" s="345">
        <f t="shared" si="5"/>
        <v>1055934</v>
      </c>
      <c r="J46" s="345">
        <f t="shared" si="5"/>
        <v>207970</v>
      </c>
      <c r="K46" s="345">
        <f t="shared" si="5"/>
        <v>24644</v>
      </c>
      <c r="L46" s="345">
        <f t="shared" si="5"/>
        <v>10136</v>
      </c>
      <c r="M46" s="345">
        <f t="shared" si="5"/>
        <v>4</v>
      </c>
      <c r="N46" s="345">
        <f t="shared" si="5"/>
        <v>14504</v>
      </c>
      <c r="O46" s="345">
        <f t="shared" si="5"/>
        <v>6462</v>
      </c>
      <c r="P46" s="595">
        <f t="shared" si="3"/>
        <v>70.80200350009052</v>
      </c>
    </row>
    <row r="47" spans="1:16" ht="14.25" customHeight="1" thickTop="1">
      <c r="A47" s="973"/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</row>
    <row r="48" spans="1:13" ht="14.25" customHeight="1">
      <c r="A48" s="863" t="s">
        <v>892</v>
      </c>
      <c r="B48" s="863"/>
      <c r="C48" s="863"/>
      <c r="D48" s="863"/>
      <c r="E48" s="863"/>
      <c r="L48" s="297"/>
      <c r="M48" s="297"/>
    </row>
    <row r="49" spans="1:13" ht="14.25" customHeight="1">
      <c r="A49" s="776" t="s">
        <v>895</v>
      </c>
      <c r="B49" s="776"/>
      <c r="C49" s="776"/>
      <c r="D49" s="776"/>
      <c r="E49" s="776"/>
      <c r="F49" s="776"/>
      <c r="G49" s="776"/>
      <c r="H49" s="776"/>
      <c r="I49" s="776"/>
      <c r="J49" s="776"/>
      <c r="K49" s="400"/>
      <c r="L49" s="15"/>
      <c r="M49" s="15"/>
    </row>
    <row r="50" spans="1:13" ht="14.25" customHeight="1">
      <c r="A50" s="863" t="s">
        <v>586</v>
      </c>
      <c r="B50" s="863"/>
      <c r="C50" s="863"/>
      <c r="D50" s="863"/>
      <c r="E50" s="863"/>
      <c r="L50" s="297"/>
      <c r="M50" s="297"/>
    </row>
    <row r="51" spans="1:16" ht="14.25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</row>
    <row r="52" spans="1:24" ht="30" customHeight="1">
      <c r="A52" s="984" t="s">
        <v>718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X52" s="223"/>
    </row>
    <row r="53" spans="1:24" ht="14.25" customHeight="1">
      <c r="A53" s="297" t="s">
        <v>890</v>
      </c>
      <c r="B53" s="297"/>
      <c r="C53" s="297"/>
      <c r="D53" s="297"/>
      <c r="E53" s="297"/>
      <c r="X53" s="223"/>
    </row>
    <row r="54" spans="1:24" ht="14.25" customHeight="1">
      <c r="A54" s="776" t="s">
        <v>891</v>
      </c>
      <c r="B54" s="776"/>
      <c r="C54" s="776"/>
      <c r="D54" s="776"/>
      <c r="E54" s="776"/>
      <c r="F54" s="776"/>
      <c r="G54" s="776"/>
      <c r="H54" s="776"/>
      <c r="I54" s="776"/>
      <c r="X54" s="223"/>
    </row>
    <row r="55" spans="1:24" ht="12.75">
      <c r="A55" s="218"/>
      <c r="B55" s="218"/>
      <c r="C55" s="218"/>
      <c r="D55" s="218"/>
      <c r="E55" s="218"/>
      <c r="F55" s="218"/>
      <c r="X55" s="223"/>
    </row>
    <row r="56" spans="1:24" ht="12.75">
      <c r="A56" s="218"/>
      <c r="B56" s="218"/>
      <c r="C56" s="218"/>
      <c r="D56" s="218"/>
      <c r="E56" s="218"/>
      <c r="F56" s="218"/>
      <c r="X56" s="223"/>
    </row>
    <row r="57" spans="2:24" ht="14.25" customHeight="1">
      <c r="B57" s="764" t="s">
        <v>259</v>
      </c>
      <c r="C57" s="764"/>
      <c r="D57" s="764"/>
      <c r="E57" s="764"/>
      <c r="F57" s="177"/>
      <c r="G57" s="177"/>
      <c r="H57" s="177"/>
      <c r="I57" s="177"/>
      <c r="J57" s="177"/>
      <c r="K57" s="177"/>
      <c r="X57" s="223"/>
    </row>
    <row r="58" ht="12.75">
      <c r="X58" s="223"/>
    </row>
    <row r="59" s="287" customFormat="1" ht="12.75">
      <c r="A59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9"/>
    <mergeCell ref="A20:B20"/>
    <mergeCell ref="A21:B21"/>
    <mergeCell ref="A22:B22"/>
    <mergeCell ref="A23:A44"/>
    <mergeCell ref="A45:B45"/>
    <mergeCell ref="A46:B46"/>
    <mergeCell ref="A48:E48"/>
    <mergeCell ref="A49:J49"/>
    <mergeCell ref="A50:E50"/>
    <mergeCell ref="B57:E57"/>
    <mergeCell ref="A54:I54"/>
    <mergeCell ref="A47:P47"/>
    <mergeCell ref="A52:P52"/>
    <mergeCell ref="A51:P51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W1" s="98"/>
      <c r="X1" s="98"/>
      <c r="Y1" s="98"/>
    </row>
    <row r="2" spans="1:25" ht="22.5" customHeight="1" thickTop="1">
      <c r="A2" s="938" t="s">
        <v>896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1489</v>
      </c>
      <c r="D7" s="333">
        <v>94410</v>
      </c>
      <c r="E7" s="327">
        <v>4046361</v>
      </c>
      <c r="F7" s="327" t="s">
        <v>20</v>
      </c>
      <c r="G7" s="327">
        <v>92677</v>
      </c>
      <c r="H7" s="333">
        <v>1499</v>
      </c>
      <c r="I7" s="327">
        <v>378052</v>
      </c>
      <c r="J7" s="327">
        <v>74294</v>
      </c>
      <c r="K7" s="327">
        <v>6918</v>
      </c>
      <c r="L7" s="173">
        <v>4318</v>
      </c>
      <c r="M7" s="173">
        <v>0</v>
      </c>
      <c r="N7" s="173">
        <v>2600</v>
      </c>
      <c r="O7" s="173">
        <v>816</v>
      </c>
      <c r="P7" s="514">
        <f>(I7*100)/(C7*365)</f>
        <v>69.56070544725246</v>
      </c>
    </row>
    <row r="8" spans="1:16" ht="21.75" customHeight="1">
      <c r="A8" s="975"/>
      <c r="B8" s="79" t="s">
        <v>487</v>
      </c>
      <c r="C8" s="327">
        <v>87</v>
      </c>
      <c r="D8" s="327">
        <v>7965</v>
      </c>
      <c r="E8" s="327">
        <v>445002</v>
      </c>
      <c r="F8" s="327" t="s">
        <v>20</v>
      </c>
      <c r="G8" s="327">
        <v>7811</v>
      </c>
      <c r="H8" s="327">
        <v>13</v>
      </c>
      <c r="I8" s="327">
        <v>19675</v>
      </c>
      <c r="J8" s="327">
        <v>7113</v>
      </c>
      <c r="K8" s="327">
        <v>9</v>
      </c>
      <c r="L8" s="327">
        <v>4</v>
      </c>
      <c r="M8" s="327">
        <v>0</v>
      </c>
      <c r="N8" s="327">
        <v>5</v>
      </c>
      <c r="O8" s="327">
        <v>0</v>
      </c>
      <c r="P8" s="514">
        <f aca="true" t="shared" si="0" ref="P8:P19">(I8*100)/(C8*365)</f>
        <v>61.958746654070225</v>
      </c>
    </row>
    <row r="9" spans="1:16" ht="21.75" customHeight="1">
      <c r="A9" s="975"/>
      <c r="B9" s="79" t="s">
        <v>488</v>
      </c>
      <c r="C9" s="327">
        <v>30</v>
      </c>
      <c r="D9" s="327">
        <v>2223</v>
      </c>
      <c r="E9" s="327">
        <v>141721</v>
      </c>
      <c r="F9" s="327" t="s">
        <v>20</v>
      </c>
      <c r="G9" s="327">
        <v>2238</v>
      </c>
      <c r="H9" s="327">
        <v>7</v>
      </c>
      <c r="I9" s="327">
        <v>5110</v>
      </c>
      <c r="J9" s="327">
        <v>2565</v>
      </c>
      <c r="K9" s="327">
        <v>288</v>
      </c>
      <c r="L9" s="327">
        <v>135</v>
      </c>
      <c r="M9" s="327">
        <v>0</v>
      </c>
      <c r="N9" s="327">
        <v>153</v>
      </c>
      <c r="O9" s="327">
        <v>6</v>
      </c>
      <c r="P9" s="514">
        <f t="shared" si="0"/>
        <v>46.666666666666664</v>
      </c>
    </row>
    <row r="10" spans="1:16" ht="27.75" customHeight="1">
      <c r="A10" s="975"/>
      <c r="B10" s="79" t="s">
        <v>831</v>
      </c>
      <c r="C10" s="327">
        <v>25</v>
      </c>
      <c r="D10" s="327">
        <v>299</v>
      </c>
      <c r="E10" s="327">
        <v>75577</v>
      </c>
      <c r="F10" s="327" t="s">
        <v>20</v>
      </c>
      <c r="G10" s="327">
        <v>294</v>
      </c>
      <c r="H10" s="327">
        <v>23</v>
      </c>
      <c r="I10" s="327">
        <v>704</v>
      </c>
      <c r="J10" s="327">
        <v>662</v>
      </c>
      <c r="K10" s="327">
        <v>3</v>
      </c>
      <c r="L10" s="327">
        <v>3</v>
      </c>
      <c r="M10" s="327">
        <v>0</v>
      </c>
      <c r="N10" s="327">
        <v>0</v>
      </c>
      <c r="O10" s="327">
        <v>0</v>
      </c>
      <c r="P10" s="514">
        <f t="shared" si="0"/>
        <v>7.715068493150685</v>
      </c>
    </row>
    <row r="11" spans="1:16" ht="21.75" customHeight="1">
      <c r="A11" s="975"/>
      <c r="B11" s="79" t="s">
        <v>490</v>
      </c>
      <c r="C11" s="327">
        <v>25</v>
      </c>
      <c r="D11" s="327">
        <v>1647</v>
      </c>
      <c r="E11" s="327">
        <v>166820</v>
      </c>
      <c r="F11" s="327" t="s">
        <v>20</v>
      </c>
      <c r="G11" s="327">
        <v>1624</v>
      </c>
      <c r="H11" s="327">
        <v>19</v>
      </c>
      <c r="I11" s="327">
        <v>4481</v>
      </c>
      <c r="J11" s="327">
        <v>3223</v>
      </c>
      <c r="K11" s="327">
        <v>9</v>
      </c>
      <c r="L11" s="327">
        <v>8</v>
      </c>
      <c r="M11" s="327">
        <v>0</v>
      </c>
      <c r="N11" s="327">
        <v>1</v>
      </c>
      <c r="O11" s="327">
        <v>0</v>
      </c>
      <c r="P11" s="514">
        <f t="shared" si="0"/>
        <v>49.106849315068494</v>
      </c>
    </row>
    <row r="12" spans="1:16" ht="21.75" customHeight="1">
      <c r="A12" s="975"/>
      <c r="B12" s="79" t="s">
        <v>491</v>
      </c>
      <c r="C12" s="327">
        <v>25</v>
      </c>
      <c r="D12" s="327">
        <v>386</v>
      </c>
      <c r="E12" s="333">
        <v>64526</v>
      </c>
      <c r="F12" s="333" t="s">
        <v>20</v>
      </c>
      <c r="G12" s="327">
        <v>381</v>
      </c>
      <c r="H12" s="327">
        <v>14</v>
      </c>
      <c r="I12" s="327">
        <v>1757</v>
      </c>
      <c r="J12" s="327">
        <v>0</v>
      </c>
      <c r="K12" s="327">
        <v>3</v>
      </c>
      <c r="L12" s="327">
        <v>3</v>
      </c>
      <c r="M12" s="327">
        <v>0</v>
      </c>
      <c r="N12" s="327">
        <v>0</v>
      </c>
      <c r="O12" s="327">
        <v>0</v>
      </c>
      <c r="P12" s="514">
        <f t="shared" si="0"/>
        <v>19.254794520547946</v>
      </c>
    </row>
    <row r="13" spans="1:16" ht="21.75" customHeight="1">
      <c r="A13" s="975"/>
      <c r="B13" s="79" t="s">
        <v>492</v>
      </c>
      <c r="C13" s="327">
        <v>25</v>
      </c>
      <c r="D13" s="327">
        <v>342</v>
      </c>
      <c r="E13" s="327">
        <v>82037</v>
      </c>
      <c r="F13" s="327" t="s">
        <v>20</v>
      </c>
      <c r="G13" s="327">
        <v>341</v>
      </c>
      <c r="H13" s="327">
        <v>3</v>
      </c>
      <c r="I13" s="327">
        <v>1353</v>
      </c>
      <c r="J13" s="327">
        <v>741</v>
      </c>
      <c r="K13" s="327">
        <v>13</v>
      </c>
      <c r="L13" s="327">
        <v>9</v>
      </c>
      <c r="M13" s="327">
        <v>0</v>
      </c>
      <c r="N13" s="327">
        <v>4</v>
      </c>
      <c r="O13" s="327">
        <v>0</v>
      </c>
      <c r="P13" s="514">
        <f>(I13*100)/(C13*365)</f>
        <v>14.827397260273973</v>
      </c>
    </row>
    <row r="14" spans="1:16" ht="26.25" customHeight="1">
      <c r="A14" s="975"/>
      <c r="B14" s="79" t="s">
        <v>493</v>
      </c>
      <c r="C14" s="327">
        <v>20</v>
      </c>
      <c r="D14" s="327">
        <v>228</v>
      </c>
      <c r="E14" s="327">
        <v>96821</v>
      </c>
      <c r="F14" s="327" t="s">
        <v>20</v>
      </c>
      <c r="G14" s="327">
        <v>232</v>
      </c>
      <c r="H14" s="327">
        <v>0</v>
      </c>
      <c r="I14" s="327">
        <v>2367</v>
      </c>
      <c r="J14" s="327">
        <v>0</v>
      </c>
      <c r="K14" s="327">
        <v>2</v>
      </c>
      <c r="L14" s="327">
        <v>2</v>
      </c>
      <c r="M14" s="327">
        <v>0</v>
      </c>
      <c r="N14" s="327">
        <v>0</v>
      </c>
      <c r="O14" s="327">
        <v>0</v>
      </c>
      <c r="P14" s="514">
        <f t="shared" si="0"/>
        <v>32.42465753424658</v>
      </c>
    </row>
    <row r="15" spans="1:16" ht="27" customHeight="1">
      <c r="A15" s="975"/>
      <c r="B15" s="79" t="s">
        <v>494</v>
      </c>
      <c r="C15" s="327">
        <v>10</v>
      </c>
      <c r="D15" s="327">
        <v>0</v>
      </c>
      <c r="E15" s="327">
        <v>19912</v>
      </c>
      <c r="F15" s="327" t="s">
        <v>20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514">
        <f t="shared" si="0"/>
        <v>0</v>
      </c>
    </row>
    <row r="16" spans="1:16" ht="23.25" customHeight="1">
      <c r="A16" s="975"/>
      <c r="B16" s="79" t="s">
        <v>832</v>
      </c>
      <c r="C16" s="327">
        <v>5</v>
      </c>
      <c r="D16" s="327">
        <v>0</v>
      </c>
      <c r="E16" s="327">
        <v>22475</v>
      </c>
      <c r="F16" s="327" t="s">
        <v>20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  <c r="L16" s="327">
        <v>0</v>
      </c>
      <c r="M16" s="327">
        <v>0</v>
      </c>
      <c r="N16" s="327">
        <v>0</v>
      </c>
      <c r="O16" s="327">
        <v>0</v>
      </c>
      <c r="P16" s="514">
        <f>(I16*100)/(C16*365)</f>
        <v>0</v>
      </c>
    </row>
    <row r="17" spans="1:16" ht="27.75" customHeight="1">
      <c r="A17" s="975"/>
      <c r="B17" s="79" t="s">
        <v>496</v>
      </c>
      <c r="C17" s="327">
        <v>5</v>
      </c>
      <c r="D17" s="327">
        <v>0</v>
      </c>
      <c r="E17" s="327">
        <v>19489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2</v>
      </c>
      <c r="L17" s="327">
        <v>2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.75" customHeight="1">
      <c r="A18" s="975"/>
      <c r="B18" s="79" t="s">
        <v>602</v>
      </c>
      <c r="C18" s="327">
        <v>5</v>
      </c>
      <c r="D18" s="327">
        <v>0</v>
      </c>
      <c r="E18" s="327">
        <v>26703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1</v>
      </c>
      <c r="L18" s="327">
        <v>1</v>
      </c>
      <c r="M18" s="327">
        <v>0</v>
      </c>
      <c r="N18" s="327">
        <v>0</v>
      </c>
      <c r="O18" s="327">
        <v>0</v>
      </c>
      <c r="P18" s="514">
        <f>(I18*100)/(C18*365)</f>
        <v>0</v>
      </c>
    </row>
    <row r="19" spans="1:16" ht="27" customHeight="1">
      <c r="A19" s="975"/>
      <c r="B19" s="79" t="s">
        <v>894</v>
      </c>
      <c r="C19" s="327">
        <v>6</v>
      </c>
      <c r="D19" s="327">
        <v>0</v>
      </c>
      <c r="E19" s="327">
        <v>502812</v>
      </c>
      <c r="F19" s="327" t="s">
        <v>20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514">
        <f t="shared" si="0"/>
        <v>0</v>
      </c>
    </row>
    <row r="20" spans="1:16" s="98" customFormat="1" ht="21.75" customHeight="1">
      <c r="A20" s="979" t="s">
        <v>24</v>
      </c>
      <c r="B20" s="980"/>
      <c r="C20" s="334">
        <f aca="true" t="shared" si="1" ref="C20:P20">SUM(C7:C19)</f>
        <v>1757</v>
      </c>
      <c r="D20" s="334">
        <f t="shared" si="1"/>
        <v>107500</v>
      </c>
      <c r="E20" s="334">
        <f t="shared" si="1"/>
        <v>5710256</v>
      </c>
      <c r="F20" s="334">
        <f t="shared" si="1"/>
        <v>0</v>
      </c>
      <c r="G20" s="334">
        <f t="shared" si="1"/>
        <v>105598</v>
      </c>
      <c r="H20" s="334">
        <f t="shared" si="1"/>
        <v>1578</v>
      </c>
      <c r="I20" s="334">
        <f t="shared" si="1"/>
        <v>413499</v>
      </c>
      <c r="J20" s="334">
        <f t="shared" si="1"/>
        <v>88598</v>
      </c>
      <c r="K20" s="334">
        <f t="shared" si="1"/>
        <v>7248</v>
      </c>
      <c r="L20" s="334">
        <f t="shared" si="1"/>
        <v>4485</v>
      </c>
      <c r="M20" s="334">
        <f t="shared" si="1"/>
        <v>0</v>
      </c>
      <c r="N20" s="334">
        <f t="shared" si="1"/>
        <v>2763</v>
      </c>
      <c r="O20" s="334">
        <f t="shared" si="1"/>
        <v>822</v>
      </c>
      <c r="P20" s="593">
        <f t="shared" si="1"/>
        <v>301.51488589127706</v>
      </c>
    </row>
    <row r="21" spans="1:16" ht="26.25" customHeight="1">
      <c r="A21" s="981" t="s">
        <v>497</v>
      </c>
      <c r="B21" s="982"/>
      <c r="C21" s="327">
        <v>1251</v>
      </c>
      <c r="D21" s="327">
        <v>120590</v>
      </c>
      <c r="E21" s="327">
        <v>1010130</v>
      </c>
      <c r="F21" s="327" t="s">
        <v>20</v>
      </c>
      <c r="G21" s="327">
        <v>126865</v>
      </c>
      <c r="H21" s="173">
        <v>1374</v>
      </c>
      <c r="I21" s="327">
        <v>399649</v>
      </c>
      <c r="J21" s="327">
        <v>36352</v>
      </c>
      <c r="K21" s="327">
        <v>2432</v>
      </c>
      <c r="L21" s="173">
        <v>879</v>
      </c>
      <c r="M21" s="173">
        <v>0</v>
      </c>
      <c r="N21" s="173">
        <v>1553</v>
      </c>
      <c r="O21" s="173">
        <v>541</v>
      </c>
      <c r="P21" s="514">
        <f>(I21*100)/(C21*365)</f>
        <v>87.52428194430757</v>
      </c>
    </row>
    <row r="22" spans="1:16" ht="26.25" customHeight="1">
      <c r="A22" s="981" t="s">
        <v>498</v>
      </c>
      <c r="B22" s="982"/>
      <c r="C22" s="327" t="s">
        <v>20</v>
      </c>
      <c r="D22" s="327" t="s">
        <v>20</v>
      </c>
      <c r="E22" s="327" t="s">
        <v>20</v>
      </c>
      <c r="F22" s="327" t="s">
        <v>20</v>
      </c>
      <c r="G22" s="327" t="s">
        <v>20</v>
      </c>
      <c r="H22" s="327" t="s">
        <v>20</v>
      </c>
      <c r="I22" s="327" t="s">
        <v>20</v>
      </c>
      <c r="J22" s="327" t="s">
        <v>20</v>
      </c>
      <c r="K22" s="327" t="s">
        <v>20</v>
      </c>
      <c r="L22" s="327" t="s">
        <v>20</v>
      </c>
      <c r="M22" s="327" t="s">
        <v>20</v>
      </c>
      <c r="N22" s="327" t="s">
        <v>20</v>
      </c>
      <c r="O22" s="327" t="s">
        <v>20</v>
      </c>
      <c r="P22" s="514" t="s">
        <v>20</v>
      </c>
    </row>
    <row r="23" spans="1:16" ht="26.25" customHeight="1">
      <c r="A23" s="986"/>
      <c r="B23" s="342" t="s">
        <v>501</v>
      </c>
      <c r="C23" s="327">
        <v>59</v>
      </c>
      <c r="D23" s="327">
        <v>7862</v>
      </c>
      <c r="E23" s="327">
        <v>153018</v>
      </c>
      <c r="F23" s="327" t="s">
        <v>20</v>
      </c>
      <c r="G23" s="327">
        <v>6708</v>
      </c>
      <c r="H23" s="327">
        <v>281</v>
      </c>
      <c r="I23" s="327">
        <v>18880</v>
      </c>
      <c r="J23" s="327">
        <v>3910</v>
      </c>
      <c r="K23" s="327">
        <v>229</v>
      </c>
      <c r="L23" s="327">
        <v>77</v>
      </c>
      <c r="M23" s="327">
        <v>0</v>
      </c>
      <c r="N23" s="327">
        <v>152</v>
      </c>
      <c r="O23" s="327">
        <v>58</v>
      </c>
      <c r="P23" s="514">
        <f>(I23*100)/(C23*365)</f>
        <v>87.67123287671232</v>
      </c>
    </row>
    <row r="24" spans="1:16" ht="21.75" customHeight="1">
      <c r="A24" s="987"/>
      <c r="B24" s="624" t="s">
        <v>502</v>
      </c>
      <c r="C24" s="625" t="s">
        <v>20</v>
      </c>
      <c r="D24" s="625" t="s">
        <v>20</v>
      </c>
      <c r="E24" s="625" t="s">
        <v>20</v>
      </c>
      <c r="F24" s="625" t="s">
        <v>20</v>
      </c>
      <c r="G24" s="625" t="s">
        <v>20</v>
      </c>
      <c r="H24" s="625" t="s">
        <v>20</v>
      </c>
      <c r="I24" s="625" t="s">
        <v>20</v>
      </c>
      <c r="J24" s="625" t="s">
        <v>20</v>
      </c>
      <c r="K24" s="625" t="s">
        <v>20</v>
      </c>
      <c r="L24" s="625" t="s">
        <v>20</v>
      </c>
      <c r="M24" s="625" t="s">
        <v>20</v>
      </c>
      <c r="N24" s="625" t="s">
        <v>20</v>
      </c>
      <c r="O24" s="625" t="s">
        <v>20</v>
      </c>
      <c r="P24" s="626" t="s">
        <v>20</v>
      </c>
    </row>
    <row r="25" spans="1:16" ht="21.75" customHeight="1">
      <c r="A25" s="987"/>
      <c r="B25" s="627" t="s">
        <v>889</v>
      </c>
      <c r="C25" s="625" t="s">
        <v>20</v>
      </c>
      <c r="D25" s="625" t="s">
        <v>20</v>
      </c>
      <c r="E25" s="625" t="s">
        <v>20</v>
      </c>
      <c r="F25" s="625" t="s">
        <v>20</v>
      </c>
      <c r="G25" s="625" t="s">
        <v>20</v>
      </c>
      <c r="H25" s="625" t="s">
        <v>20</v>
      </c>
      <c r="I25" s="625" t="s">
        <v>20</v>
      </c>
      <c r="J25" s="625" t="s">
        <v>20</v>
      </c>
      <c r="K25" s="625" t="s">
        <v>20</v>
      </c>
      <c r="L25" s="625" t="s">
        <v>20</v>
      </c>
      <c r="M25" s="625" t="s">
        <v>20</v>
      </c>
      <c r="N25" s="625" t="s">
        <v>20</v>
      </c>
      <c r="O25" s="625" t="s">
        <v>20</v>
      </c>
      <c r="P25" s="626" t="s">
        <v>20</v>
      </c>
    </row>
    <row r="26" spans="1:16" ht="21.75" customHeight="1">
      <c r="A26" s="987"/>
      <c r="B26" s="342" t="s">
        <v>503</v>
      </c>
      <c r="C26" s="327" t="s">
        <v>20</v>
      </c>
      <c r="D26" s="327" t="s">
        <v>20</v>
      </c>
      <c r="E26" s="327" t="s">
        <v>20</v>
      </c>
      <c r="F26" s="327" t="s">
        <v>20</v>
      </c>
      <c r="G26" s="327" t="s">
        <v>20</v>
      </c>
      <c r="H26" s="327" t="s">
        <v>20</v>
      </c>
      <c r="I26" s="327" t="s">
        <v>20</v>
      </c>
      <c r="J26" s="327" t="s">
        <v>20</v>
      </c>
      <c r="K26" s="327" t="s">
        <v>20</v>
      </c>
      <c r="L26" s="327" t="s">
        <v>20</v>
      </c>
      <c r="M26" s="327" t="s">
        <v>20</v>
      </c>
      <c r="N26" s="327" t="s">
        <v>20</v>
      </c>
      <c r="O26" s="327" t="s">
        <v>20</v>
      </c>
      <c r="P26" s="514" t="s">
        <v>20</v>
      </c>
    </row>
    <row r="27" spans="1:16" ht="21.75" customHeight="1">
      <c r="A27" s="987"/>
      <c r="B27" s="79" t="s">
        <v>504</v>
      </c>
      <c r="C27" s="327">
        <v>155</v>
      </c>
      <c r="D27" s="327">
        <v>14222</v>
      </c>
      <c r="E27" s="327">
        <v>292883</v>
      </c>
      <c r="F27" s="327" t="s">
        <v>20</v>
      </c>
      <c r="G27" s="327">
        <v>14517</v>
      </c>
      <c r="H27" s="327">
        <v>117</v>
      </c>
      <c r="I27" s="327">
        <v>28578</v>
      </c>
      <c r="J27" s="327">
        <v>10032</v>
      </c>
      <c r="K27" s="327">
        <v>3001</v>
      </c>
      <c r="L27" s="327">
        <v>1186</v>
      </c>
      <c r="M27" s="327">
        <v>0</v>
      </c>
      <c r="N27" s="327">
        <v>1815</v>
      </c>
      <c r="O27" s="327">
        <v>742</v>
      </c>
      <c r="P27" s="514">
        <f aca="true" t="shared" si="2" ref="P27:P35">(I27*100)/(C27*365)</f>
        <v>50.513477684489615</v>
      </c>
    </row>
    <row r="28" spans="1:16" ht="21.75" customHeight="1">
      <c r="A28" s="987"/>
      <c r="B28" s="79" t="s">
        <v>884</v>
      </c>
      <c r="C28" s="327">
        <v>98</v>
      </c>
      <c r="D28" s="327">
        <v>6484</v>
      </c>
      <c r="E28" s="327">
        <v>217268</v>
      </c>
      <c r="F28" s="327" t="s">
        <v>20</v>
      </c>
      <c r="G28" s="327">
        <v>5934</v>
      </c>
      <c r="H28" s="327">
        <v>314</v>
      </c>
      <c r="I28" s="327">
        <v>19392</v>
      </c>
      <c r="J28" s="327">
        <v>4505</v>
      </c>
      <c r="K28" s="327">
        <v>274</v>
      </c>
      <c r="L28" s="327">
        <v>48</v>
      </c>
      <c r="M28" s="327">
        <v>0</v>
      </c>
      <c r="N28" s="327">
        <v>226</v>
      </c>
      <c r="O28" s="327">
        <v>110</v>
      </c>
      <c r="P28" s="514">
        <f t="shared" si="2"/>
        <v>54.213027676824154</v>
      </c>
    </row>
    <row r="29" spans="1:16" ht="26.25" customHeight="1">
      <c r="A29" s="987"/>
      <c r="B29" s="79" t="s">
        <v>833</v>
      </c>
      <c r="C29" s="327">
        <v>52</v>
      </c>
      <c r="D29" s="327">
        <v>8880</v>
      </c>
      <c r="E29" s="327">
        <v>93375</v>
      </c>
      <c r="F29" s="327" t="s">
        <v>20</v>
      </c>
      <c r="G29" s="327">
        <v>8715</v>
      </c>
      <c r="H29" s="327">
        <v>6</v>
      </c>
      <c r="I29" s="327">
        <v>13891</v>
      </c>
      <c r="J29" s="327">
        <v>7494</v>
      </c>
      <c r="K29" s="327">
        <v>5065</v>
      </c>
      <c r="L29" s="327">
        <v>1185</v>
      </c>
      <c r="M29" s="327">
        <v>33</v>
      </c>
      <c r="N29" s="327">
        <v>3844</v>
      </c>
      <c r="O29" s="327">
        <v>1792</v>
      </c>
      <c r="P29" s="514">
        <f t="shared" si="2"/>
        <v>73.18756585879873</v>
      </c>
    </row>
    <row r="30" spans="1:16" ht="26.25" customHeight="1">
      <c r="A30" s="987"/>
      <c r="B30" s="631" t="s">
        <v>510</v>
      </c>
      <c r="C30" s="629" t="s">
        <v>20</v>
      </c>
      <c r="D30" s="629" t="s">
        <v>20</v>
      </c>
      <c r="E30" s="629" t="s">
        <v>20</v>
      </c>
      <c r="F30" s="629" t="s">
        <v>20</v>
      </c>
      <c r="G30" s="629" t="s">
        <v>20</v>
      </c>
      <c r="H30" s="629" t="s">
        <v>20</v>
      </c>
      <c r="I30" s="629" t="s">
        <v>20</v>
      </c>
      <c r="J30" s="629" t="s">
        <v>20</v>
      </c>
      <c r="K30" s="629" t="s">
        <v>20</v>
      </c>
      <c r="L30" s="629" t="s">
        <v>20</v>
      </c>
      <c r="M30" s="629" t="s">
        <v>20</v>
      </c>
      <c r="N30" s="629" t="s">
        <v>20</v>
      </c>
      <c r="O30" s="629" t="s">
        <v>20</v>
      </c>
      <c r="P30" s="630" t="s">
        <v>20</v>
      </c>
    </row>
    <row r="31" spans="1:16" ht="26.25" customHeight="1">
      <c r="A31" s="987"/>
      <c r="B31" s="628" t="s">
        <v>888</v>
      </c>
      <c r="C31" s="629">
        <v>82</v>
      </c>
      <c r="D31" s="629">
        <v>9070</v>
      </c>
      <c r="E31" s="629">
        <v>130017</v>
      </c>
      <c r="F31" s="629" t="s">
        <v>20</v>
      </c>
      <c r="G31" s="629">
        <v>8862</v>
      </c>
      <c r="H31" s="629">
        <v>211</v>
      </c>
      <c r="I31" s="629">
        <v>18871</v>
      </c>
      <c r="J31" s="629">
        <v>4593</v>
      </c>
      <c r="K31" s="629">
        <v>239</v>
      </c>
      <c r="L31" s="629">
        <v>82</v>
      </c>
      <c r="M31" s="629">
        <v>0</v>
      </c>
      <c r="N31" s="629">
        <v>157</v>
      </c>
      <c r="O31" s="629">
        <v>67</v>
      </c>
      <c r="P31" s="630">
        <f t="shared" si="2"/>
        <v>63.05045105245573</v>
      </c>
    </row>
    <row r="32" spans="1:16" ht="26.25" customHeight="1">
      <c r="A32" s="987"/>
      <c r="B32" s="79" t="s">
        <v>836</v>
      </c>
      <c r="C32" s="327">
        <v>221</v>
      </c>
      <c r="D32" s="327">
        <v>16944</v>
      </c>
      <c r="E32" s="327">
        <v>223118</v>
      </c>
      <c r="F32" s="327" t="s">
        <v>20</v>
      </c>
      <c r="G32" s="327">
        <v>16220</v>
      </c>
      <c r="H32" s="327">
        <v>526</v>
      </c>
      <c r="I32" s="327">
        <v>41575</v>
      </c>
      <c r="J32" s="327">
        <v>16558</v>
      </c>
      <c r="K32" s="327">
        <v>773</v>
      </c>
      <c r="L32" s="327">
        <v>172</v>
      </c>
      <c r="M32" s="327">
        <v>0</v>
      </c>
      <c r="N32" s="327">
        <v>601</v>
      </c>
      <c r="O32" s="327">
        <v>300</v>
      </c>
      <c r="P32" s="514">
        <f t="shared" si="2"/>
        <v>51.54032108101407</v>
      </c>
    </row>
    <row r="33" spans="1:16" ht="21.75" customHeight="1">
      <c r="A33" s="987"/>
      <c r="B33" s="79" t="s">
        <v>506</v>
      </c>
      <c r="C33" s="327">
        <v>174</v>
      </c>
      <c r="D33" s="327">
        <v>19856</v>
      </c>
      <c r="E33" s="327">
        <v>255513</v>
      </c>
      <c r="F33" s="327" t="s">
        <v>20</v>
      </c>
      <c r="G33" s="327">
        <v>19078</v>
      </c>
      <c r="H33" s="327">
        <v>416</v>
      </c>
      <c r="I33" s="327">
        <v>51198</v>
      </c>
      <c r="J33" s="327">
        <v>14949</v>
      </c>
      <c r="K33" s="327">
        <v>1504</v>
      </c>
      <c r="L33" s="327">
        <v>806</v>
      </c>
      <c r="M33" s="327">
        <v>0</v>
      </c>
      <c r="N33" s="327">
        <v>698</v>
      </c>
      <c r="O33" s="327">
        <v>246</v>
      </c>
      <c r="P33" s="514">
        <f t="shared" si="2"/>
        <v>80.61407652338214</v>
      </c>
    </row>
    <row r="34" spans="1:16" ht="21.75" customHeight="1">
      <c r="A34" s="987"/>
      <c r="B34" s="79" t="s">
        <v>507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514" t="s">
        <v>20</v>
      </c>
    </row>
    <row r="35" spans="1:16" ht="21.75" customHeight="1">
      <c r="A35" s="987"/>
      <c r="B35" s="79" t="s">
        <v>508</v>
      </c>
      <c r="C35" s="343">
        <v>16</v>
      </c>
      <c r="D35" s="343">
        <v>1899</v>
      </c>
      <c r="E35" s="327">
        <v>37618</v>
      </c>
      <c r="F35" s="327" t="s">
        <v>20</v>
      </c>
      <c r="G35" s="327">
        <v>1935</v>
      </c>
      <c r="H35" s="327">
        <v>4</v>
      </c>
      <c r="I35" s="327">
        <v>3133</v>
      </c>
      <c r="J35" s="327">
        <v>1442</v>
      </c>
      <c r="K35" s="327" t="s">
        <v>20</v>
      </c>
      <c r="L35" s="327" t="s">
        <v>20</v>
      </c>
      <c r="M35" s="327" t="s">
        <v>20</v>
      </c>
      <c r="N35" s="327" t="s">
        <v>20</v>
      </c>
      <c r="O35" s="327" t="s">
        <v>20</v>
      </c>
      <c r="P35" s="514">
        <f t="shared" si="2"/>
        <v>53.647260273972606</v>
      </c>
    </row>
    <row r="36" spans="1:16" ht="21.75" customHeight="1">
      <c r="A36" s="987"/>
      <c r="B36" s="79" t="s">
        <v>509</v>
      </c>
      <c r="C36" s="327" t="s">
        <v>20</v>
      </c>
      <c r="D36" s="327" t="s">
        <v>20</v>
      </c>
      <c r="E36" s="327" t="s">
        <v>20</v>
      </c>
      <c r="F36" s="327" t="s">
        <v>20</v>
      </c>
      <c r="G36" s="327" t="s">
        <v>20</v>
      </c>
      <c r="H36" s="327" t="s">
        <v>20</v>
      </c>
      <c r="I36" s="327" t="s">
        <v>20</v>
      </c>
      <c r="J36" s="327" t="s">
        <v>20</v>
      </c>
      <c r="K36" s="327" t="s">
        <v>20</v>
      </c>
      <c r="L36" s="327" t="s">
        <v>20</v>
      </c>
      <c r="M36" s="327" t="s">
        <v>20</v>
      </c>
      <c r="N36" s="327" t="s">
        <v>20</v>
      </c>
      <c r="O36" s="327" t="s">
        <v>20</v>
      </c>
      <c r="P36" s="514" t="s">
        <v>20</v>
      </c>
    </row>
    <row r="37" spans="1:16" ht="21.75" customHeight="1">
      <c r="A37" s="987"/>
      <c r="B37" s="79" t="s">
        <v>511</v>
      </c>
      <c r="C37" s="327">
        <v>104</v>
      </c>
      <c r="D37" s="327">
        <v>9025</v>
      </c>
      <c r="E37" s="327">
        <v>341078</v>
      </c>
      <c r="F37" s="327" t="s">
        <v>20</v>
      </c>
      <c r="G37" s="327">
        <v>8632</v>
      </c>
      <c r="H37" s="327">
        <v>236</v>
      </c>
      <c r="I37" s="327">
        <v>29173</v>
      </c>
      <c r="J37" s="327">
        <v>1122</v>
      </c>
      <c r="K37" s="327">
        <v>1231</v>
      </c>
      <c r="L37" s="327">
        <v>293</v>
      </c>
      <c r="M37" s="327">
        <v>0</v>
      </c>
      <c r="N37" s="327">
        <v>938</v>
      </c>
      <c r="O37" s="327">
        <v>508</v>
      </c>
      <c r="P37" s="514">
        <f>(I37*100)/(C37*365)</f>
        <v>76.85194942044257</v>
      </c>
    </row>
    <row r="38" spans="1:16" ht="21.75" customHeight="1">
      <c r="A38" s="987"/>
      <c r="B38" s="79" t="s">
        <v>599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 t="s">
        <v>20</v>
      </c>
    </row>
    <row r="39" spans="1:16" ht="21.75" customHeight="1">
      <c r="A39" s="987"/>
      <c r="B39" s="79" t="s">
        <v>600</v>
      </c>
      <c r="C39" s="327" t="s">
        <v>20</v>
      </c>
      <c r="D39" s="327" t="s">
        <v>20</v>
      </c>
      <c r="E39" s="327" t="s">
        <v>20</v>
      </c>
      <c r="F39" s="327" t="s">
        <v>20</v>
      </c>
      <c r="G39" s="327" t="s">
        <v>20</v>
      </c>
      <c r="H39" s="327" t="s">
        <v>20</v>
      </c>
      <c r="I39" s="327" t="s">
        <v>20</v>
      </c>
      <c r="J39" s="327" t="s">
        <v>20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 t="s">
        <v>20</v>
      </c>
    </row>
    <row r="40" spans="1:16" ht="21.75" customHeight="1">
      <c r="A40" s="987"/>
      <c r="B40" s="79" t="s">
        <v>601</v>
      </c>
      <c r="C40" s="327" t="s">
        <v>20</v>
      </c>
      <c r="D40" s="327" t="s">
        <v>20</v>
      </c>
      <c r="E40" s="327" t="s">
        <v>20</v>
      </c>
      <c r="F40" s="327" t="s">
        <v>20</v>
      </c>
      <c r="G40" s="327" t="s">
        <v>20</v>
      </c>
      <c r="H40" s="327" t="s">
        <v>20</v>
      </c>
      <c r="I40" s="327" t="s">
        <v>20</v>
      </c>
      <c r="J40" s="327" t="s">
        <v>20</v>
      </c>
      <c r="K40" s="327" t="s">
        <v>20</v>
      </c>
      <c r="L40" s="327" t="s">
        <v>20</v>
      </c>
      <c r="M40" s="327" t="s">
        <v>20</v>
      </c>
      <c r="N40" s="327" t="s">
        <v>20</v>
      </c>
      <c r="O40" s="327" t="s">
        <v>20</v>
      </c>
      <c r="P40" s="514" t="s">
        <v>20</v>
      </c>
    </row>
    <row r="41" spans="1:16" ht="27" customHeight="1">
      <c r="A41" s="987"/>
      <c r="B41" s="79" t="s">
        <v>715</v>
      </c>
      <c r="C41" s="327">
        <v>25</v>
      </c>
      <c r="D41" s="327">
        <v>563</v>
      </c>
      <c r="E41" s="327">
        <v>39247</v>
      </c>
      <c r="F41" s="327" t="s">
        <v>20</v>
      </c>
      <c r="G41" s="327">
        <v>563</v>
      </c>
      <c r="H41" s="327">
        <v>0</v>
      </c>
      <c r="I41" s="327">
        <v>563</v>
      </c>
      <c r="J41" s="327">
        <v>3134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aca="true" t="shared" si="3" ref="P41:P46">(I41*100)/(C41*365)</f>
        <v>6.16986301369863</v>
      </c>
    </row>
    <row r="42" spans="1:16" ht="33" customHeight="1">
      <c r="A42" s="987"/>
      <c r="B42" s="79" t="s">
        <v>716</v>
      </c>
      <c r="C42" s="327">
        <v>119</v>
      </c>
      <c r="D42" s="327">
        <v>17367</v>
      </c>
      <c r="E42" s="327">
        <v>125692</v>
      </c>
      <c r="F42" s="327" t="s">
        <v>20</v>
      </c>
      <c r="G42" s="327">
        <v>16789</v>
      </c>
      <c r="H42" s="327">
        <v>115</v>
      </c>
      <c r="I42" s="327">
        <v>28493</v>
      </c>
      <c r="J42" s="327">
        <v>6392</v>
      </c>
      <c r="K42" s="327">
        <v>759</v>
      </c>
      <c r="L42" s="327">
        <v>292</v>
      </c>
      <c r="M42" s="327">
        <v>0</v>
      </c>
      <c r="N42" s="327">
        <v>467</v>
      </c>
      <c r="O42" s="327">
        <v>333</v>
      </c>
      <c r="P42" s="514">
        <f t="shared" si="3"/>
        <v>65.59917117531944</v>
      </c>
    </row>
    <row r="43" spans="1:16" ht="42.75" customHeight="1">
      <c r="A43" s="987"/>
      <c r="B43" s="79" t="s">
        <v>885</v>
      </c>
      <c r="C43" s="327">
        <v>52</v>
      </c>
      <c r="D43" s="327">
        <v>4825</v>
      </c>
      <c r="E43" s="327">
        <v>145392</v>
      </c>
      <c r="F43" s="327" t="s">
        <v>20</v>
      </c>
      <c r="G43" s="327">
        <v>4502</v>
      </c>
      <c r="H43" s="327">
        <v>165</v>
      </c>
      <c r="I43" s="327">
        <v>10758</v>
      </c>
      <c r="J43" s="327">
        <v>6944</v>
      </c>
      <c r="K43" s="327">
        <v>623</v>
      </c>
      <c r="L43" s="327">
        <v>171</v>
      </c>
      <c r="M43" s="327">
        <v>1</v>
      </c>
      <c r="N43" s="327">
        <v>451</v>
      </c>
      <c r="O43" s="327">
        <v>199</v>
      </c>
      <c r="P43" s="514">
        <f t="shared" si="3"/>
        <v>56.68071654373024</v>
      </c>
    </row>
    <row r="44" spans="1:16" ht="33" customHeight="1">
      <c r="A44" s="988"/>
      <c r="B44" s="79" t="s">
        <v>837</v>
      </c>
      <c r="C44" s="327">
        <v>8</v>
      </c>
      <c r="D44" s="327">
        <v>0</v>
      </c>
      <c r="E44" s="327">
        <v>21377</v>
      </c>
      <c r="F44" s="327" t="s">
        <v>20</v>
      </c>
      <c r="G44" s="327" t="s">
        <v>20</v>
      </c>
      <c r="H44" s="327" t="s">
        <v>20</v>
      </c>
      <c r="I44" s="327" t="s">
        <v>20</v>
      </c>
      <c r="J44" s="327" t="s">
        <v>20</v>
      </c>
      <c r="K44" s="327" t="s">
        <v>20</v>
      </c>
      <c r="L44" s="327" t="s">
        <v>20</v>
      </c>
      <c r="M44" s="327" t="s">
        <v>20</v>
      </c>
      <c r="N44" s="327" t="s">
        <v>20</v>
      </c>
      <c r="O44" s="327" t="s">
        <v>20</v>
      </c>
      <c r="P44" s="514" t="s">
        <v>20</v>
      </c>
    </row>
    <row r="45" spans="1:16" s="344" customFormat="1" ht="21.75" customHeight="1">
      <c r="A45" s="979" t="s">
        <v>24</v>
      </c>
      <c r="B45" s="980"/>
      <c r="C45" s="334">
        <f>SUM(C21:C44)</f>
        <v>2416</v>
      </c>
      <c r="D45" s="334">
        <f aca="true" t="shared" si="4" ref="D45:O45">SUM(D21:D44)</f>
        <v>237587</v>
      </c>
      <c r="E45" s="334">
        <f t="shared" si="4"/>
        <v>3085726</v>
      </c>
      <c r="F45" s="334" t="s">
        <v>20</v>
      </c>
      <c r="G45" s="334">
        <f t="shared" si="4"/>
        <v>239320</v>
      </c>
      <c r="H45" s="334">
        <f t="shared" si="4"/>
        <v>3765</v>
      </c>
      <c r="I45" s="334">
        <f t="shared" si="4"/>
        <v>664154</v>
      </c>
      <c r="J45" s="334">
        <f t="shared" si="4"/>
        <v>117427</v>
      </c>
      <c r="K45" s="334">
        <f t="shared" si="4"/>
        <v>16130</v>
      </c>
      <c r="L45" s="334">
        <f t="shared" si="4"/>
        <v>5191</v>
      </c>
      <c r="M45" s="334">
        <f t="shared" si="4"/>
        <v>34</v>
      </c>
      <c r="N45" s="334">
        <f t="shared" si="4"/>
        <v>10902</v>
      </c>
      <c r="O45" s="334">
        <f t="shared" si="4"/>
        <v>4896</v>
      </c>
      <c r="P45" s="594">
        <f t="shared" si="3"/>
        <v>75.31456953642385</v>
      </c>
    </row>
    <row r="46" spans="1:16" s="344" customFormat="1" ht="30" customHeight="1" thickBot="1">
      <c r="A46" s="977" t="s">
        <v>512</v>
      </c>
      <c r="B46" s="978"/>
      <c r="C46" s="345">
        <f aca="true" t="shared" si="5" ref="C46:O46">C20+C45</f>
        <v>4173</v>
      </c>
      <c r="D46" s="345">
        <f t="shared" si="5"/>
        <v>345087</v>
      </c>
      <c r="E46" s="345">
        <f t="shared" si="5"/>
        <v>8795982</v>
      </c>
      <c r="F46" s="345" t="e">
        <f t="shared" si="5"/>
        <v>#VALUE!</v>
      </c>
      <c r="G46" s="345">
        <f t="shared" si="5"/>
        <v>344918</v>
      </c>
      <c r="H46" s="345">
        <f t="shared" si="5"/>
        <v>5343</v>
      </c>
      <c r="I46" s="345">
        <f t="shared" si="5"/>
        <v>1077653</v>
      </c>
      <c r="J46" s="345">
        <f t="shared" si="5"/>
        <v>206025</v>
      </c>
      <c r="K46" s="345">
        <f t="shared" si="5"/>
        <v>23378</v>
      </c>
      <c r="L46" s="345">
        <f t="shared" si="5"/>
        <v>9676</v>
      </c>
      <c r="M46" s="345">
        <f t="shared" si="5"/>
        <v>34</v>
      </c>
      <c r="N46" s="345">
        <f t="shared" si="5"/>
        <v>13665</v>
      </c>
      <c r="O46" s="345">
        <f t="shared" si="5"/>
        <v>5718</v>
      </c>
      <c r="P46" s="595">
        <f t="shared" si="3"/>
        <v>70.75183255697914</v>
      </c>
    </row>
    <row r="47" spans="1:16" ht="14.25" customHeight="1" thickTop="1">
      <c r="A47" s="973"/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</row>
    <row r="48" spans="1:13" ht="14.25" customHeight="1">
      <c r="A48" s="863" t="s">
        <v>892</v>
      </c>
      <c r="B48" s="863"/>
      <c r="C48" s="863"/>
      <c r="D48" s="863"/>
      <c r="E48" s="863"/>
      <c r="L48" s="297"/>
      <c r="M48" s="297"/>
    </row>
    <row r="49" spans="1:13" ht="14.25" customHeight="1">
      <c r="A49" s="776" t="s">
        <v>895</v>
      </c>
      <c r="B49" s="776"/>
      <c r="C49" s="776"/>
      <c r="D49" s="776"/>
      <c r="E49" s="776"/>
      <c r="F49" s="776"/>
      <c r="G49" s="776"/>
      <c r="H49" s="776"/>
      <c r="I49" s="776"/>
      <c r="J49" s="776"/>
      <c r="K49" s="400"/>
      <c r="L49" s="15"/>
      <c r="M49" s="15"/>
    </row>
    <row r="50" spans="1:13" ht="14.25" customHeight="1">
      <c r="A50" s="863" t="s">
        <v>586</v>
      </c>
      <c r="B50" s="863"/>
      <c r="C50" s="863"/>
      <c r="D50" s="863"/>
      <c r="E50" s="863"/>
      <c r="L50" s="297"/>
      <c r="M50" s="297"/>
    </row>
    <row r="51" spans="1:16" ht="14.25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</row>
    <row r="52" spans="1:24" ht="28.5" customHeight="1">
      <c r="A52" s="984" t="s">
        <v>718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X52" s="223"/>
    </row>
    <row r="53" spans="1:24" ht="14.25" customHeight="1">
      <c r="A53" s="297" t="s">
        <v>890</v>
      </c>
      <c r="B53" s="297"/>
      <c r="C53" s="297"/>
      <c r="D53" s="297"/>
      <c r="E53" s="297"/>
      <c r="X53" s="223"/>
    </row>
    <row r="54" spans="1:24" ht="14.25" customHeight="1">
      <c r="A54" s="776" t="s">
        <v>891</v>
      </c>
      <c r="B54" s="776"/>
      <c r="C54" s="776"/>
      <c r="D54" s="776"/>
      <c r="E54" s="776"/>
      <c r="F54" s="776"/>
      <c r="G54" s="776"/>
      <c r="H54" s="776"/>
      <c r="I54" s="776"/>
      <c r="X54" s="223"/>
    </row>
    <row r="55" spans="1:24" ht="12.75">
      <c r="A55" s="218"/>
      <c r="B55" s="218"/>
      <c r="C55" s="218"/>
      <c r="D55" s="218"/>
      <c r="E55" s="218"/>
      <c r="F55" s="218"/>
      <c r="X55" s="223"/>
    </row>
    <row r="56" spans="1:24" ht="12.75">
      <c r="A56" s="218"/>
      <c r="B56" s="218"/>
      <c r="C56" s="218"/>
      <c r="D56" s="218"/>
      <c r="E56" s="218"/>
      <c r="F56" s="218"/>
      <c r="X56" s="223"/>
    </row>
    <row r="57" spans="2:24" ht="14.25" customHeight="1">
      <c r="B57" s="764" t="s">
        <v>259</v>
      </c>
      <c r="C57" s="764"/>
      <c r="D57" s="764"/>
      <c r="E57" s="764"/>
      <c r="F57" s="177"/>
      <c r="G57" s="177"/>
      <c r="H57" s="177"/>
      <c r="I57" s="177"/>
      <c r="J57" s="177"/>
      <c r="K57" s="177"/>
      <c r="X57" s="223"/>
    </row>
    <row r="58" ht="12.75">
      <c r="X58" s="223"/>
    </row>
    <row r="59" s="287" customFormat="1" ht="12.75">
      <c r="A59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9"/>
    <mergeCell ref="A20:B20"/>
    <mergeCell ref="A21:B21"/>
    <mergeCell ref="A22:B22"/>
    <mergeCell ref="A23:A44"/>
    <mergeCell ref="A45:B45"/>
    <mergeCell ref="A47:P47"/>
    <mergeCell ref="A52:P52"/>
    <mergeCell ref="B57:E57"/>
    <mergeCell ref="A46:B46"/>
    <mergeCell ref="A48:E48"/>
    <mergeCell ref="A49:J49"/>
    <mergeCell ref="A50:E50"/>
    <mergeCell ref="A54:I54"/>
    <mergeCell ref="A51:P51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5.125" style="0" customWidth="1"/>
    <col min="2" max="8" width="11.75390625" style="0" customWidth="1"/>
    <col min="9" max="9" width="17.00390625" style="0" customWidth="1"/>
    <col min="10" max="10" width="17.625" style="0" customWidth="1"/>
  </cols>
  <sheetData>
    <row r="1" spans="1:10" ht="13.5" thickBot="1">
      <c r="A1" s="66" t="s">
        <v>262</v>
      </c>
      <c r="J1" s="175" t="s">
        <v>261</v>
      </c>
    </row>
    <row r="2" spans="1:10" ht="34.5" customHeight="1" thickTop="1">
      <c r="A2" s="992" t="s">
        <v>299</v>
      </c>
      <c r="B2" s="993"/>
      <c r="C2" s="993"/>
      <c r="D2" s="993"/>
      <c r="E2" s="993"/>
      <c r="F2" s="993"/>
      <c r="G2" s="993"/>
      <c r="H2" s="993"/>
      <c r="I2" s="994"/>
      <c r="J2" s="995"/>
    </row>
    <row r="3" spans="1:10" ht="36" customHeight="1" thickBot="1">
      <c r="A3" s="996" t="s">
        <v>942</v>
      </c>
      <c r="B3" s="997"/>
      <c r="C3" s="997"/>
      <c r="D3" s="997"/>
      <c r="E3" s="997"/>
      <c r="F3" s="997"/>
      <c r="G3" s="997"/>
      <c r="H3" s="997"/>
      <c r="I3" s="998"/>
      <c r="J3" s="999"/>
    </row>
    <row r="4" spans="1:10" ht="36" customHeight="1" thickBot="1">
      <c r="A4" s="515" t="s">
        <v>513</v>
      </c>
      <c r="B4" s="663">
        <v>2009</v>
      </c>
      <c r="C4" s="602">
        <v>2010</v>
      </c>
      <c r="D4" s="602">
        <v>2011</v>
      </c>
      <c r="E4" s="657">
        <v>2012</v>
      </c>
      <c r="F4" s="500">
        <v>2013</v>
      </c>
      <c r="G4" s="500">
        <v>2014</v>
      </c>
      <c r="H4" s="500">
        <v>2015</v>
      </c>
      <c r="I4" s="602">
        <v>2016</v>
      </c>
      <c r="J4" s="596">
        <v>2017</v>
      </c>
    </row>
    <row r="5" spans="1:10" ht="19.5" customHeight="1">
      <c r="A5" s="664" t="s">
        <v>514</v>
      </c>
      <c r="B5" s="646">
        <v>1</v>
      </c>
      <c r="C5" s="395">
        <v>1</v>
      </c>
      <c r="D5" s="395">
        <v>1</v>
      </c>
      <c r="E5" s="658" t="s">
        <v>20</v>
      </c>
      <c r="F5" s="395" t="s">
        <v>20</v>
      </c>
      <c r="G5" s="395" t="s">
        <v>20</v>
      </c>
      <c r="H5" s="395">
        <v>1</v>
      </c>
      <c r="I5" s="395">
        <v>1</v>
      </c>
      <c r="J5" s="597">
        <v>1</v>
      </c>
    </row>
    <row r="6" spans="1:10" ht="19.5" customHeight="1">
      <c r="A6" s="665" t="s">
        <v>515</v>
      </c>
      <c r="B6" s="647">
        <v>1</v>
      </c>
      <c r="C6" s="173">
        <v>1</v>
      </c>
      <c r="D6" s="173">
        <v>1</v>
      </c>
      <c r="E6" s="659">
        <v>1</v>
      </c>
      <c r="F6" s="173">
        <v>1</v>
      </c>
      <c r="G6" s="173">
        <v>1</v>
      </c>
      <c r="H6" s="173">
        <v>7</v>
      </c>
      <c r="I6" s="173">
        <v>1</v>
      </c>
      <c r="J6" s="598">
        <v>1</v>
      </c>
    </row>
    <row r="7" spans="1:10" ht="19.5" customHeight="1">
      <c r="A7" s="665" t="s">
        <v>516</v>
      </c>
      <c r="B7" s="647">
        <v>5</v>
      </c>
      <c r="C7" s="173">
        <v>3</v>
      </c>
      <c r="D7" s="173">
        <v>3</v>
      </c>
      <c r="E7" s="659">
        <v>7</v>
      </c>
      <c r="F7" s="173">
        <v>7</v>
      </c>
      <c r="G7" s="173">
        <v>7</v>
      </c>
      <c r="H7" s="173">
        <v>0</v>
      </c>
      <c r="I7" s="173">
        <v>4</v>
      </c>
      <c r="J7" s="598">
        <v>4</v>
      </c>
    </row>
    <row r="8" spans="1:10" ht="19.5" customHeight="1">
      <c r="A8" s="666" t="s">
        <v>936</v>
      </c>
      <c r="B8" s="647" t="s">
        <v>20</v>
      </c>
      <c r="C8" s="173" t="s">
        <v>20</v>
      </c>
      <c r="D8" s="173" t="s">
        <v>20</v>
      </c>
      <c r="E8" s="659" t="s">
        <v>20</v>
      </c>
      <c r="F8" s="173" t="s">
        <v>20</v>
      </c>
      <c r="G8" s="173" t="s">
        <v>20</v>
      </c>
      <c r="H8" s="173">
        <v>1</v>
      </c>
      <c r="I8" s="173">
        <v>1</v>
      </c>
      <c r="J8" s="598">
        <v>1</v>
      </c>
    </row>
    <row r="9" spans="1:10" ht="19.5" customHeight="1">
      <c r="A9" s="667" t="s">
        <v>517</v>
      </c>
      <c r="B9" s="647">
        <v>2</v>
      </c>
      <c r="C9" s="173">
        <v>2</v>
      </c>
      <c r="D9" s="173" t="s">
        <v>20</v>
      </c>
      <c r="E9" s="659" t="s">
        <v>20</v>
      </c>
      <c r="F9" s="173" t="s">
        <v>20</v>
      </c>
      <c r="G9" s="173" t="s">
        <v>20</v>
      </c>
      <c r="H9" s="173" t="s">
        <v>20</v>
      </c>
      <c r="I9" s="173" t="s">
        <v>20</v>
      </c>
      <c r="J9" s="598" t="s">
        <v>20</v>
      </c>
    </row>
    <row r="10" spans="1:10" ht="19.5" customHeight="1">
      <c r="A10" s="667" t="s">
        <v>935</v>
      </c>
      <c r="B10" s="647" t="s">
        <v>20</v>
      </c>
      <c r="C10" s="173" t="s">
        <v>20</v>
      </c>
      <c r="D10" s="173" t="s">
        <v>20</v>
      </c>
      <c r="E10" s="659" t="s">
        <v>20</v>
      </c>
      <c r="F10" s="173" t="s">
        <v>20</v>
      </c>
      <c r="G10" s="173" t="s">
        <v>20</v>
      </c>
      <c r="H10" s="173">
        <v>1</v>
      </c>
      <c r="I10" s="173">
        <v>3</v>
      </c>
      <c r="J10" s="598">
        <v>3</v>
      </c>
    </row>
    <row r="11" spans="1:10" ht="19.5" customHeight="1">
      <c r="A11" s="665" t="s">
        <v>518</v>
      </c>
      <c r="B11" s="647">
        <v>5</v>
      </c>
      <c r="C11" s="173">
        <v>8</v>
      </c>
      <c r="D11" s="173">
        <v>8</v>
      </c>
      <c r="E11" s="659">
        <v>4</v>
      </c>
      <c r="F11" s="173">
        <v>4</v>
      </c>
      <c r="G11" s="173">
        <v>4</v>
      </c>
      <c r="H11" s="173">
        <v>4</v>
      </c>
      <c r="I11" s="173">
        <v>4</v>
      </c>
      <c r="J11" s="598">
        <v>4</v>
      </c>
    </row>
    <row r="12" spans="1:10" ht="19.5" customHeight="1">
      <c r="A12" s="668" t="s">
        <v>519</v>
      </c>
      <c r="B12" s="648">
        <v>14</v>
      </c>
      <c r="C12" s="449">
        <v>15</v>
      </c>
      <c r="D12" s="449">
        <v>13</v>
      </c>
      <c r="E12" s="660">
        <v>12</v>
      </c>
      <c r="F12" s="449">
        <v>12</v>
      </c>
      <c r="G12" s="449">
        <v>12</v>
      </c>
      <c r="H12" s="449">
        <v>13</v>
      </c>
      <c r="I12" s="449">
        <v>13</v>
      </c>
      <c r="J12" s="599">
        <v>13</v>
      </c>
    </row>
    <row r="13" spans="1:10" ht="19.5" customHeight="1">
      <c r="A13" s="666" t="s">
        <v>656</v>
      </c>
      <c r="B13" s="649" t="s">
        <v>20</v>
      </c>
      <c r="C13" s="450" t="s">
        <v>20</v>
      </c>
      <c r="D13" s="450" t="s">
        <v>20</v>
      </c>
      <c r="E13" s="661">
        <v>1</v>
      </c>
      <c r="F13" s="450">
        <v>1</v>
      </c>
      <c r="G13" s="450">
        <v>1</v>
      </c>
      <c r="H13" s="450" t="s">
        <v>20</v>
      </c>
      <c r="I13" s="450" t="s">
        <v>20</v>
      </c>
      <c r="J13" s="600" t="s">
        <v>20</v>
      </c>
    </row>
    <row r="14" spans="1:10" ht="19.5" customHeight="1">
      <c r="A14" s="666" t="s">
        <v>657</v>
      </c>
      <c r="B14" s="649" t="s">
        <v>20</v>
      </c>
      <c r="C14" s="450" t="s">
        <v>20</v>
      </c>
      <c r="D14" s="450" t="s">
        <v>20</v>
      </c>
      <c r="E14" s="661">
        <v>16</v>
      </c>
      <c r="F14" s="450">
        <v>16</v>
      </c>
      <c r="G14" s="450">
        <v>16</v>
      </c>
      <c r="H14" s="450">
        <v>16</v>
      </c>
      <c r="I14" s="450">
        <v>16</v>
      </c>
      <c r="J14" s="600">
        <v>16</v>
      </c>
    </row>
    <row r="15" spans="1:10" ht="19.5" customHeight="1">
      <c r="A15" s="665" t="s">
        <v>523</v>
      </c>
      <c r="B15" s="647">
        <v>18</v>
      </c>
      <c r="C15" s="173">
        <v>16</v>
      </c>
      <c r="D15" s="173">
        <v>16</v>
      </c>
      <c r="E15" s="659">
        <v>16</v>
      </c>
      <c r="F15" s="173">
        <v>16</v>
      </c>
      <c r="G15" s="173">
        <v>16</v>
      </c>
      <c r="H15" s="450">
        <v>16</v>
      </c>
      <c r="I15" s="450">
        <v>16</v>
      </c>
      <c r="J15" s="600">
        <v>16</v>
      </c>
    </row>
    <row r="16" spans="1:10" ht="19.5" customHeight="1">
      <c r="A16" s="669" t="s">
        <v>520</v>
      </c>
      <c r="B16" s="647">
        <v>1</v>
      </c>
      <c r="C16" s="173">
        <v>1</v>
      </c>
      <c r="D16" s="173" t="s">
        <v>20</v>
      </c>
      <c r="E16" s="659" t="s">
        <v>20</v>
      </c>
      <c r="F16" s="173" t="s">
        <v>20</v>
      </c>
      <c r="G16" s="173" t="s">
        <v>20</v>
      </c>
      <c r="H16" s="173">
        <v>1</v>
      </c>
      <c r="I16" s="173">
        <v>1</v>
      </c>
      <c r="J16" s="598">
        <v>1</v>
      </c>
    </row>
    <row r="17" spans="1:10" ht="19.5" customHeight="1">
      <c r="A17" s="665" t="s">
        <v>521</v>
      </c>
      <c r="B17" s="647">
        <v>1</v>
      </c>
      <c r="C17" s="173">
        <v>1</v>
      </c>
      <c r="D17" s="173">
        <v>1</v>
      </c>
      <c r="E17" s="659">
        <v>1</v>
      </c>
      <c r="F17" s="173">
        <v>1</v>
      </c>
      <c r="G17" s="173">
        <v>1</v>
      </c>
      <c r="H17" s="173">
        <v>1</v>
      </c>
      <c r="I17" s="173">
        <v>1</v>
      </c>
      <c r="J17" s="598">
        <v>1</v>
      </c>
    </row>
    <row r="18" spans="1:10" ht="19.5" customHeight="1">
      <c r="A18" s="669" t="s">
        <v>522</v>
      </c>
      <c r="B18" s="647">
        <v>1</v>
      </c>
      <c r="C18" s="173">
        <v>1</v>
      </c>
      <c r="D18" s="173">
        <v>1</v>
      </c>
      <c r="E18" s="659">
        <v>1</v>
      </c>
      <c r="F18" s="173">
        <v>1</v>
      </c>
      <c r="G18" s="173">
        <v>1</v>
      </c>
      <c r="H18" s="173">
        <v>1</v>
      </c>
      <c r="I18" s="173">
        <v>3</v>
      </c>
      <c r="J18" s="598">
        <v>3</v>
      </c>
    </row>
    <row r="19" spans="1:10" ht="19.5" customHeight="1">
      <c r="A19" s="669" t="s">
        <v>524</v>
      </c>
      <c r="B19" s="647">
        <v>64</v>
      </c>
      <c r="C19" s="173">
        <v>65</v>
      </c>
      <c r="D19" s="173">
        <v>65</v>
      </c>
      <c r="E19" s="659">
        <v>71</v>
      </c>
      <c r="F19" s="173">
        <v>77</v>
      </c>
      <c r="G19" s="173">
        <v>77</v>
      </c>
      <c r="H19" s="173">
        <v>3</v>
      </c>
      <c r="I19" s="173">
        <v>3</v>
      </c>
      <c r="J19" s="598">
        <v>3</v>
      </c>
    </row>
    <row r="20" spans="1:10" ht="19.5" customHeight="1">
      <c r="A20" s="665" t="s">
        <v>525</v>
      </c>
      <c r="B20" s="647">
        <v>354</v>
      </c>
      <c r="C20" s="173">
        <v>357</v>
      </c>
      <c r="D20" s="173">
        <v>357</v>
      </c>
      <c r="E20" s="659" t="s">
        <v>721</v>
      </c>
      <c r="F20" s="173" t="s">
        <v>720</v>
      </c>
      <c r="G20" s="173" t="s">
        <v>839</v>
      </c>
      <c r="H20" s="173">
        <v>3</v>
      </c>
      <c r="I20" s="173">
        <v>4</v>
      </c>
      <c r="J20" s="598">
        <v>4</v>
      </c>
    </row>
    <row r="21" spans="1:10" ht="19.5" customHeight="1">
      <c r="A21" s="669" t="s">
        <v>526</v>
      </c>
      <c r="B21" s="647">
        <v>156</v>
      </c>
      <c r="C21" s="173">
        <v>156</v>
      </c>
      <c r="D21" s="173">
        <v>156</v>
      </c>
      <c r="E21" s="659">
        <v>154</v>
      </c>
      <c r="F21" s="173">
        <v>137</v>
      </c>
      <c r="G21" s="173">
        <v>127</v>
      </c>
      <c r="H21" s="173">
        <v>1</v>
      </c>
      <c r="I21" s="173">
        <v>2</v>
      </c>
      <c r="J21" s="598">
        <v>2</v>
      </c>
    </row>
    <row r="22" spans="1:10" ht="19.5" customHeight="1">
      <c r="A22" s="665" t="s">
        <v>937</v>
      </c>
      <c r="B22" s="649" t="s">
        <v>20</v>
      </c>
      <c r="C22" s="450" t="s">
        <v>20</v>
      </c>
      <c r="D22" s="450" t="s">
        <v>20</v>
      </c>
      <c r="E22" s="661" t="s">
        <v>20</v>
      </c>
      <c r="F22" s="450" t="s">
        <v>20</v>
      </c>
      <c r="G22" s="450" t="s">
        <v>20</v>
      </c>
      <c r="H22" s="173">
        <v>1</v>
      </c>
      <c r="I22" s="173">
        <v>1</v>
      </c>
      <c r="J22" s="598">
        <v>1</v>
      </c>
    </row>
    <row r="23" spans="1:10" ht="19.5" customHeight="1">
      <c r="A23" s="665" t="s">
        <v>938</v>
      </c>
      <c r="B23" s="649" t="s">
        <v>20</v>
      </c>
      <c r="C23" s="450" t="s">
        <v>20</v>
      </c>
      <c r="D23" s="450" t="s">
        <v>20</v>
      </c>
      <c r="E23" s="661" t="s">
        <v>20</v>
      </c>
      <c r="F23" s="450" t="s">
        <v>20</v>
      </c>
      <c r="G23" s="450" t="s">
        <v>20</v>
      </c>
      <c r="H23" s="173">
        <v>78</v>
      </c>
      <c r="I23" s="173">
        <v>88</v>
      </c>
      <c r="J23" s="598">
        <v>90</v>
      </c>
    </row>
    <row r="24" spans="1:10" ht="19.5" customHeight="1">
      <c r="A24" s="665" t="s">
        <v>939</v>
      </c>
      <c r="B24" s="649" t="s">
        <v>20</v>
      </c>
      <c r="C24" s="450" t="s">
        <v>20</v>
      </c>
      <c r="D24" s="450" t="s">
        <v>20</v>
      </c>
      <c r="E24" s="661" t="s">
        <v>20</v>
      </c>
      <c r="F24" s="450" t="s">
        <v>20</v>
      </c>
      <c r="G24" s="450" t="s">
        <v>20</v>
      </c>
      <c r="H24" s="173" t="s">
        <v>941</v>
      </c>
      <c r="I24" s="173">
        <v>417</v>
      </c>
      <c r="J24" s="598">
        <v>434</v>
      </c>
    </row>
    <row r="25" spans="1:10" ht="19.5" customHeight="1" thickBot="1">
      <c r="A25" s="670" t="s">
        <v>940</v>
      </c>
      <c r="B25" s="650" t="s">
        <v>20</v>
      </c>
      <c r="C25" s="396" t="s">
        <v>20</v>
      </c>
      <c r="D25" s="396" t="s">
        <v>20</v>
      </c>
      <c r="E25" s="662" t="s">
        <v>20</v>
      </c>
      <c r="F25" s="396" t="s">
        <v>20</v>
      </c>
      <c r="G25" s="396" t="s">
        <v>20</v>
      </c>
      <c r="H25" s="396">
        <v>114</v>
      </c>
      <c r="I25" s="396" t="s">
        <v>948</v>
      </c>
      <c r="J25" s="601" t="s">
        <v>947</v>
      </c>
    </row>
    <row r="26" spans="1:10" ht="19.5" customHeight="1">
      <c r="A26" s="1000"/>
      <c r="B26" s="1001"/>
      <c r="C26" s="1001"/>
      <c r="D26" s="1001"/>
      <c r="E26" s="1001"/>
      <c r="F26" s="1001"/>
      <c r="G26" s="1001"/>
      <c r="H26" s="1001"/>
      <c r="I26" s="1001"/>
      <c r="J26" s="1002"/>
    </row>
    <row r="27" spans="1:10" ht="19.5" customHeight="1" thickBot="1">
      <c r="A27" s="989" t="s">
        <v>527</v>
      </c>
      <c r="B27" s="990"/>
      <c r="C27" s="990"/>
      <c r="D27" s="990"/>
      <c r="E27" s="990"/>
      <c r="F27" s="990"/>
      <c r="G27" s="990"/>
      <c r="H27" s="990"/>
      <c r="I27" s="990"/>
      <c r="J27" s="991"/>
    </row>
    <row r="28" spans="1:10" ht="19.5" customHeight="1">
      <c r="A28" s="651" t="s">
        <v>528</v>
      </c>
      <c r="B28" s="646">
        <v>1</v>
      </c>
      <c r="C28" s="395">
        <v>1</v>
      </c>
      <c r="D28" s="654" t="s">
        <v>20</v>
      </c>
      <c r="E28" s="395" t="s">
        <v>20</v>
      </c>
      <c r="F28" s="395" t="s">
        <v>20</v>
      </c>
      <c r="G28" s="395" t="s">
        <v>20</v>
      </c>
      <c r="H28" s="395">
        <v>1</v>
      </c>
      <c r="I28" s="395">
        <v>1</v>
      </c>
      <c r="J28" s="673">
        <v>1</v>
      </c>
    </row>
    <row r="29" spans="1:10" ht="19.5" customHeight="1">
      <c r="A29" s="652" t="s">
        <v>658</v>
      </c>
      <c r="B29" s="647">
        <v>1</v>
      </c>
      <c r="C29" s="173">
        <v>1</v>
      </c>
      <c r="D29" s="655" t="s">
        <v>20</v>
      </c>
      <c r="E29" s="173" t="s">
        <v>20</v>
      </c>
      <c r="F29" s="173" t="s">
        <v>20</v>
      </c>
      <c r="G29" s="173" t="s">
        <v>20</v>
      </c>
      <c r="H29" s="173">
        <v>1</v>
      </c>
      <c r="I29" s="173">
        <v>0</v>
      </c>
      <c r="J29" s="352">
        <v>0</v>
      </c>
    </row>
    <row r="30" spans="1:10" ht="19.5" customHeight="1">
      <c r="A30" s="652" t="s">
        <v>449</v>
      </c>
      <c r="B30" s="647">
        <v>13</v>
      </c>
      <c r="C30" s="173">
        <v>12</v>
      </c>
      <c r="D30" s="655">
        <v>15</v>
      </c>
      <c r="E30" s="173">
        <v>16</v>
      </c>
      <c r="F30" s="173">
        <v>16</v>
      </c>
      <c r="G30" s="173">
        <v>17</v>
      </c>
      <c r="H30" s="173">
        <v>17</v>
      </c>
      <c r="I30" s="173">
        <v>13</v>
      </c>
      <c r="J30" s="352">
        <v>13</v>
      </c>
    </row>
    <row r="31" spans="1:10" ht="19.5" customHeight="1">
      <c r="A31" s="652" t="s">
        <v>529</v>
      </c>
      <c r="B31" s="647">
        <v>1</v>
      </c>
      <c r="C31" s="173">
        <v>1</v>
      </c>
      <c r="D31" s="655">
        <v>0</v>
      </c>
      <c r="E31" s="173">
        <v>0</v>
      </c>
      <c r="F31" s="173">
        <v>0</v>
      </c>
      <c r="G31" s="173">
        <v>0</v>
      </c>
      <c r="H31" s="173">
        <v>1</v>
      </c>
      <c r="I31" s="173">
        <v>0</v>
      </c>
      <c r="J31" s="352">
        <v>1</v>
      </c>
    </row>
    <row r="32" spans="1:10" ht="19.5" customHeight="1">
      <c r="A32" s="652" t="s">
        <v>530</v>
      </c>
      <c r="B32" s="647">
        <v>1</v>
      </c>
      <c r="C32" s="173">
        <v>5</v>
      </c>
      <c r="D32" s="655">
        <v>5</v>
      </c>
      <c r="E32" s="173">
        <v>6</v>
      </c>
      <c r="F32" s="173">
        <v>6</v>
      </c>
      <c r="G32" s="173">
        <v>5</v>
      </c>
      <c r="H32" s="173">
        <v>4</v>
      </c>
      <c r="I32" s="173">
        <v>4</v>
      </c>
      <c r="J32" s="352">
        <v>4</v>
      </c>
    </row>
    <row r="33" spans="1:10" ht="19.5" customHeight="1">
      <c r="A33" s="652" t="s">
        <v>531</v>
      </c>
      <c r="B33" s="647">
        <v>5</v>
      </c>
      <c r="C33" s="173">
        <v>4</v>
      </c>
      <c r="D33" s="655">
        <v>3</v>
      </c>
      <c r="E33" s="173">
        <v>2</v>
      </c>
      <c r="F33" s="173">
        <v>2</v>
      </c>
      <c r="G33" s="173">
        <v>2</v>
      </c>
      <c r="H33" s="173" t="s">
        <v>20</v>
      </c>
      <c r="I33" s="173" t="s">
        <v>20</v>
      </c>
      <c r="J33" s="352" t="s">
        <v>20</v>
      </c>
    </row>
    <row r="34" spans="1:10" ht="19.5" customHeight="1">
      <c r="A34" s="652" t="s">
        <v>532</v>
      </c>
      <c r="B34" s="647">
        <v>14</v>
      </c>
      <c r="C34" s="173">
        <v>14</v>
      </c>
      <c r="D34" s="655" t="s">
        <v>20</v>
      </c>
      <c r="E34" s="173" t="s">
        <v>20</v>
      </c>
      <c r="F34" s="173" t="s">
        <v>20</v>
      </c>
      <c r="G34" s="173" t="s">
        <v>20</v>
      </c>
      <c r="H34" s="173" t="s">
        <v>20</v>
      </c>
      <c r="I34" s="173" t="s">
        <v>20</v>
      </c>
      <c r="J34" s="352" t="s">
        <v>20</v>
      </c>
    </row>
    <row r="35" spans="1:10" ht="19.5" customHeight="1">
      <c r="A35" s="652" t="s">
        <v>533</v>
      </c>
      <c r="B35" s="647">
        <v>390</v>
      </c>
      <c r="C35" s="173">
        <v>405</v>
      </c>
      <c r="D35" s="655" t="s">
        <v>20</v>
      </c>
      <c r="E35" s="173" t="s">
        <v>20</v>
      </c>
      <c r="F35" s="173" t="s">
        <v>20</v>
      </c>
      <c r="G35" s="173" t="s">
        <v>20</v>
      </c>
      <c r="H35" s="173" t="s">
        <v>20</v>
      </c>
      <c r="I35" s="173" t="s">
        <v>20</v>
      </c>
      <c r="J35" s="352" t="s">
        <v>20</v>
      </c>
    </row>
    <row r="36" spans="1:10" ht="19.5" customHeight="1">
      <c r="A36" s="652" t="s">
        <v>659</v>
      </c>
      <c r="B36" s="241" t="s">
        <v>20</v>
      </c>
      <c r="C36" s="9" t="s">
        <v>20</v>
      </c>
      <c r="D36" s="656" t="s">
        <v>20</v>
      </c>
      <c r="E36" s="9">
        <v>1</v>
      </c>
      <c r="F36" s="9">
        <v>1</v>
      </c>
      <c r="G36" s="9">
        <v>1</v>
      </c>
      <c r="H36" s="173">
        <v>1</v>
      </c>
      <c r="I36" s="173">
        <v>1</v>
      </c>
      <c r="J36" s="352">
        <v>1</v>
      </c>
    </row>
    <row r="37" spans="1:10" ht="19.5" customHeight="1">
      <c r="A37" s="652" t="s">
        <v>660</v>
      </c>
      <c r="B37" s="241" t="s">
        <v>20</v>
      </c>
      <c r="C37" s="9" t="s">
        <v>20</v>
      </c>
      <c r="D37" s="656" t="s">
        <v>20</v>
      </c>
      <c r="E37" s="9">
        <v>4</v>
      </c>
      <c r="F37" s="9">
        <v>4</v>
      </c>
      <c r="G37" s="9">
        <v>4</v>
      </c>
      <c r="H37" s="173">
        <v>4</v>
      </c>
      <c r="I37" s="173">
        <v>3</v>
      </c>
      <c r="J37" s="352">
        <v>3</v>
      </c>
    </row>
    <row r="38" spans="1:10" ht="19.5" customHeight="1">
      <c r="A38" s="652" t="s">
        <v>661</v>
      </c>
      <c r="B38" s="241" t="s">
        <v>20</v>
      </c>
      <c r="C38" s="9" t="s">
        <v>20</v>
      </c>
      <c r="D38" s="656" t="s">
        <v>20</v>
      </c>
      <c r="E38" s="9">
        <v>40</v>
      </c>
      <c r="F38" s="9">
        <v>49</v>
      </c>
      <c r="G38" s="9">
        <v>49</v>
      </c>
      <c r="H38" s="671">
        <v>50</v>
      </c>
      <c r="I38" s="672">
        <v>45</v>
      </c>
      <c r="J38" s="674">
        <v>46</v>
      </c>
    </row>
    <row r="39" spans="1:10" ht="19.5" customHeight="1">
      <c r="A39" s="652" t="s">
        <v>943</v>
      </c>
      <c r="B39" s="241" t="s">
        <v>20</v>
      </c>
      <c r="C39" s="9" t="s">
        <v>20</v>
      </c>
      <c r="D39" s="656" t="s">
        <v>20</v>
      </c>
      <c r="E39" s="173" t="s">
        <v>20</v>
      </c>
      <c r="F39" s="173" t="s">
        <v>20</v>
      </c>
      <c r="G39" s="173" t="s">
        <v>20</v>
      </c>
      <c r="H39" s="671" t="s">
        <v>20</v>
      </c>
      <c r="I39" s="672">
        <v>4</v>
      </c>
      <c r="J39" s="674">
        <v>3</v>
      </c>
    </row>
    <row r="40" spans="1:10" ht="19.5" customHeight="1">
      <c r="A40" s="652" t="s">
        <v>662</v>
      </c>
      <c r="B40" s="241" t="s">
        <v>20</v>
      </c>
      <c r="C40" s="9" t="s">
        <v>20</v>
      </c>
      <c r="D40" s="656" t="s">
        <v>20</v>
      </c>
      <c r="E40" s="9">
        <v>4</v>
      </c>
      <c r="F40" s="9">
        <v>4</v>
      </c>
      <c r="G40" s="9">
        <v>5</v>
      </c>
      <c r="H40" s="173" t="s">
        <v>20</v>
      </c>
      <c r="I40" s="173" t="s">
        <v>20</v>
      </c>
      <c r="J40" s="352" t="s">
        <v>20</v>
      </c>
    </row>
    <row r="41" spans="1:10" ht="19.5" customHeight="1">
      <c r="A41" s="652" t="s">
        <v>663</v>
      </c>
      <c r="B41" s="241" t="s">
        <v>20</v>
      </c>
      <c r="C41" s="9" t="s">
        <v>20</v>
      </c>
      <c r="D41" s="656" t="s">
        <v>20</v>
      </c>
      <c r="E41" s="9">
        <v>98</v>
      </c>
      <c r="F41" s="9">
        <v>97</v>
      </c>
      <c r="G41" s="9">
        <v>103</v>
      </c>
      <c r="H41" s="671">
        <v>105</v>
      </c>
      <c r="I41" s="672">
        <v>113</v>
      </c>
      <c r="J41" s="674">
        <v>130</v>
      </c>
    </row>
    <row r="42" spans="1:10" ht="19.5" customHeight="1">
      <c r="A42" s="652" t="s">
        <v>664</v>
      </c>
      <c r="B42" s="241" t="s">
        <v>20</v>
      </c>
      <c r="C42" s="9" t="s">
        <v>20</v>
      </c>
      <c r="D42" s="656" t="s">
        <v>20</v>
      </c>
      <c r="E42" s="9">
        <v>12</v>
      </c>
      <c r="F42" s="9">
        <v>12</v>
      </c>
      <c r="G42" s="9">
        <v>12</v>
      </c>
      <c r="H42" s="671">
        <v>14</v>
      </c>
      <c r="I42" s="672">
        <v>15</v>
      </c>
      <c r="J42" s="674">
        <v>14</v>
      </c>
    </row>
    <row r="43" spans="1:10" ht="19.5" customHeight="1">
      <c r="A43" s="652" t="s">
        <v>665</v>
      </c>
      <c r="B43" s="241" t="s">
        <v>20</v>
      </c>
      <c r="C43" s="9" t="s">
        <v>20</v>
      </c>
      <c r="D43" s="656" t="s">
        <v>20</v>
      </c>
      <c r="E43" s="9">
        <v>4</v>
      </c>
      <c r="F43" s="9">
        <v>5</v>
      </c>
      <c r="G43" s="9">
        <v>5</v>
      </c>
      <c r="H43" s="671">
        <v>4</v>
      </c>
      <c r="I43" s="672">
        <v>4</v>
      </c>
      <c r="J43" s="674">
        <v>4</v>
      </c>
    </row>
    <row r="44" spans="1:10" ht="19.5" customHeight="1">
      <c r="A44" s="652" t="s">
        <v>722</v>
      </c>
      <c r="B44" s="241" t="s">
        <v>20</v>
      </c>
      <c r="C44" s="9" t="s">
        <v>20</v>
      </c>
      <c r="D44" s="656" t="s">
        <v>20</v>
      </c>
      <c r="E44" s="9" t="s">
        <v>20</v>
      </c>
      <c r="F44" s="9">
        <v>1</v>
      </c>
      <c r="G44" s="9">
        <v>1</v>
      </c>
      <c r="H44" s="671">
        <v>5</v>
      </c>
      <c r="I44" s="672">
        <v>6</v>
      </c>
      <c r="J44" s="674">
        <v>6</v>
      </c>
    </row>
    <row r="45" spans="1:10" ht="19.5" customHeight="1">
      <c r="A45" s="652" t="s">
        <v>842</v>
      </c>
      <c r="B45" s="241" t="s">
        <v>20</v>
      </c>
      <c r="C45" s="9" t="s">
        <v>20</v>
      </c>
      <c r="D45" s="656" t="s">
        <v>20</v>
      </c>
      <c r="E45" s="9" t="s">
        <v>20</v>
      </c>
      <c r="F45" s="9" t="s">
        <v>20</v>
      </c>
      <c r="G45" s="9">
        <v>93</v>
      </c>
      <c r="H45" s="671">
        <v>90</v>
      </c>
      <c r="I45" s="672">
        <v>87</v>
      </c>
      <c r="J45" s="674">
        <v>103</v>
      </c>
    </row>
    <row r="46" spans="1:10" ht="19.5" customHeight="1">
      <c r="A46" s="652" t="s">
        <v>944</v>
      </c>
      <c r="B46" s="241" t="s">
        <v>20</v>
      </c>
      <c r="C46" s="9" t="s">
        <v>20</v>
      </c>
      <c r="D46" s="656" t="s">
        <v>20</v>
      </c>
      <c r="E46" s="9" t="s">
        <v>20</v>
      </c>
      <c r="F46" s="9" t="s">
        <v>20</v>
      </c>
      <c r="G46" s="9" t="s">
        <v>20</v>
      </c>
      <c r="H46" s="671" t="s">
        <v>20</v>
      </c>
      <c r="I46" s="672">
        <v>6</v>
      </c>
      <c r="J46" s="674">
        <f>-O51</f>
        <v>0</v>
      </c>
    </row>
    <row r="47" spans="1:10" ht="19.5" customHeight="1">
      <c r="A47" s="652" t="s">
        <v>723</v>
      </c>
      <c r="B47" s="241" t="s">
        <v>20</v>
      </c>
      <c r="C47" s="9" t="s">
        <v>20</v>
      </c>
      <c r="D47" s="656" t="s">
        <v>20</v>
      </c>
      <c r="E47" s="9" t="s">
        <v>20</v>
      </c>
      <c r="F47" s="9">
        <v>9</v>
      </c>
      <c r="G47" s="9">
        <v>10</v>
      </c>
      <c r="H47" s="9">
        <v>10</v>
      </c>
      <c r="I47" s="173">
        <v>10</v>
      </c>
      <c r="J47" s="352">
        <v>13</v>
      </c>
    </row>
    <row r="48" spans="1:10" ht="19.5" customHeight="1">
      <c r="A48" s="652" t="s">
        <v>724</v>
      </c>
      <c r="B48" s="241" t="s">
        <v>20</v>
      </c>
      <c r="C48" s="9" t="s">
        <v>20</v>
      </c>
      <c r="D48" s="656" t="s">
        <v>20</v>
      </c>
      <c r="E48" s="9" t="s">
        <v>20</v>
      </c>
      <c r="F48" s="9">
        <v>3</v>
      </c>
      <c r="G48" s="9">
        <v>3</v>
      </c>
      <c r="H48" s="9">
        <v>3</v>
      </c>
      <c r="I48" s="173">
        <v>3</v>
      </c>
      <c r="J48" s="352">
        <v>3</v>
      </c>
    </row>
    <row r="49" spans="1:10" ht="19.5" customHeight="1">
      <c r="A49" s="652" t="s">
        <v>725</v>
      </c>
      <c r="B49" s="241" t="s">
        <v>20</v>
      </c>
      <c r="C49" s="9" t="s">
        <v>20</v>
      </c>
      <c r="D49" s="656" t="s">
        <v>20</v>
      </c>
      <c r="E49" s="9" t="s">
        <v>20</v>
      </c>
      <c r="F49" s="9">
        <v>7</v>
      </c>
      <c r="G49" s="9">
        <v>7</v>
      </c>
      <c r="H49" s="9">
        <v>7</v>
      </c>
      <c r="I49" s="173">
        <v>7</v>
      </c>
      <c r="J49" s="352">
        <v>7</v>
      </c>
    </row>
    <row r="50" spans="1:10" ht="19.5" customHeight="1">
      <c r="A50" s="652" t="s">
        <v>726</v>
      </c>
      <c r="B50" s="241" t="s">
        <v>20</v>
      </c>
      <c r="C50" s="9" t="s">
        <v>20</v>
      </c>
      <c r="D50" s="656" t="s">
        <v>20</v>
      </c>
      <c r="E50" s="9" t="s">
        <v>20</v>
      </c>
      <c r="F50" s="9">
        <v>1</v>
      </c>
      <c r="G50" s="9">
        <v>1</v>
      </c>
      <c r="H50" s="9">
        <v>1</v>
      </c>
      <c r="I50" s="173">
        <v>1</v>
      </c>
      <c r="J50" s="352">
        <v>1</v>
      </c>
    </row>
    <row r="51" spans="1:10" ht="19.5" customHeight="1" thickBot="1">
      <c r="A51" s="653" t="s">
        <v>727</v>
      </c>
      <c r="B51" s="642" t="s">
        <v>20</v>
      </c>
      <c r="C51" s="13" t="s">
        <v>20</v>
      </c>
      <c r="D51" s="479" t="s">
        <v>20</v>
      </c>
      <c r="E51" s="13" t="s">
        <v>20</v>
      </c>
      <c r="F51" s="13">
        <v>3</v>
      </c>
      <c r="G51" s="13">
        <v>3</v>
      </c>
      <c r="H51" s="13">
        <v>3</v>
      </c>
      <c r="I51" s="603">
        <v>3</v>
      </c>
      <c r="J51" s="675">
        <v>3</v>
      </c>
    </row>
    <row r="52" spans="1:10" ht="14.25" customHeight="1" thickTop="1">
      <c r="A52" s="1003"/>
      <c r="B52" s="1003"/>
      <c r="C52" s="1003"/>
      <c r="D52" s="1003"/>
      <c r="E52" s="1003"/>
      <c r="F52" s="1003"/>
      <c r="G52" s="1003"/>
      <c r="H52" s="1003"/>
      <c r="I52" s="1003"/>
      <c r="J52" s="1003"/>
    </row>
    <row r="53" spans="1:13" ht="14.25" customHeight="1">
      <c r="A53" s="776" t="s">
        <v>946</v>
      </c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</row>
    <row r="54" spans="1:13" ht="14.25" customHeight="1">
      <c r="A54" s="776" t="s">
        <v>945</v>
      </c>
      <c r="B54" s="776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</row>
    <row r="55" spans="1:7" ht="14.25" customHeight="1">
      <c r="A55" s="863" t="s">
        <v>575</v>
      </c>
      <c r="B55" s="863"/>
      <c r="C55" s="863"/>
      <c r="D55" s="863"/>
      <c r="E55" s="180"/>
      <c r="F55" s="180"/>
      <c r="G55" s="180"/>
    </row>
    <row r="56" spans="1:10" ht="14.2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</row>
    <row r="57" spans="1:9" ht="14.25" customHeight="1">
      <c r="A57" s="872" t="s">
        <v>840</v>
      </c>
      <c r="B57" s="872"/>
      <c r="C57" s="872"/>
      <c r="D57" s="872"/>
      <c r="E57" s="872"/>
      <c r="F57" s="872"/>
      <c r="G57" s="872"/>
      <c r="H57" s="872"/>
      <c r="I57" s="564"/>
    </row>
    <row r="58" spans="1:2" ht="15" customHeight="1">
      <c r="A58" s="855"/>
      <c r="B58" s="855"/>
    </row>
    <row r="61" ht="16.5" customHeight="1"/>
    <row r="62" ht="12.75">
      <c r="B62" s="177" t="s">
        <v>259</v>
      </c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1">
    <mergeCell ref="A52:J52"/>
    <mergeCell ref="A56:J56"/>
    <mergeCell ref="A27:J27"/>
    <mergeCell ref="A2:J2"/>
    <mergeCell ref="A3:J3"/>
    <mergeCell ref="A57:H57"/>
    <mergeCell ref="A58:B58"/>
    <mergeCell ref="A53:M53"/>
    <mergeCell ref="A55:D55"/>
    <mergeCell ref="A26:J26"/>
    <mergeCell ref="A54:M5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11.75390625" style="676" customWidth="1"/>
  </cols>
  <sheetData>
    <row r="1" spans="1:19" ht="13.5" thickBot="1">
      <c r="A1" s="66" t="s">
        <v>262</v>
      </c>
      <c r="S1" s="677" t="s">
        <v>261</v>
      </c>
    </row>
    <row r="2" spans="1:19" ht="24" customHeight="1" thickTop="1">
      <c r="A2" s="1007" t="s">
        <v>300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9"/>
    </row>
    <row r="3" spans="1:19" ht="20.25" customHeight="1" thickBot="1">
      <c r="A3" s="1010" t="s">
        <v>950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2"/>
    </row>
    <row r="4" spans="1:19" ht="24.75" customHeight="1">
      <c r="A4" s="1004" t="s">
        <v>534</v>
      </c>
      <c r="B4" s="914">
        <v>2009</v>
      </c>
      <c r="C4" s="915"/>
      <c r="D4" s="914">
        <v>2010</v>
      </c>
      <c r="E4" s="915"/>
      <c r="F4" s="914">
        <v>2011</v>
      </c>
      <c r="G4" s="915"/>
      <c r="H4" s="914">
        <v>2012</v>
      </c>
      <c r="I4" s="915"/>
      <c r="J4" s="914">
        <v>2013</v>
      </c>
      <c r="K4" s="915"/>
      <c r="L4" s="914">
        <v>2014</v>
      </c>
      <c r="M4" s="915"/>
      <c r="N4" s="914">
        <v>2015</v>
      </c>
      <c r="O4" s="915"/>
      <c r="P4" s="914">
        <v>2016</v>
      </c>
      <c r="Q4" s="915"/>
      <c r="R4" s="914">
        <v>2017</v>
      </c>
      <c r="S4" s="920"/>
    </row>
    <row r="5" spans="1:19" ht="36.75" customHeight="1" thickBot="1">
      <c r="A5" s="1005"/>
      <c r="B5" s="678" t="s">
        <v>535</v>
      </c>
      <c r="C5" s="679" t="s">
        <v>536</v>
      </c>
      <c r="D5" s="678" t="s">
        <v>535</v>
      </c>
      <c r="E5" s="679" t="s">
        <v>536</v>
      </c>
      <c r="F5" s="678" t="s">
        <v>535</v>
      </c>
      <c r="G5" s="679" t="s">
        <v>536</v>
      </c>
      <c r="H5" s="678" t="s">
        <v>535</v>
      </c>
      <c r="I5" s="679" t="s">
        <v>536</v>
      </c>
      <c r="J5" s="678" t="s">
        <v>535</v>
      </c>
      <c r="K5" s="679" t="s">
        <v>536</v>
      </c>
      <c r="L5" s="678" t="s">
        <v>535</v>
      </c>
      <c r="M5" s="679" t="s">
        <v>536</v>
      </c>
      <c r="N5" s="678" t="s">
        <v>535</v>
      </c>
      <c r="O5" s="679" t="s">
        <v>536</v>
      </c>
      <c r="P5" s="678" t="s">
        <v>535</v>
      </c>
      <c r="Q5" s="679" t="s">
        <v>536</v>
      </c>
      <c r="R5" s="678" t="s">
        <v>535</v>
      </c>
      <c r="S5" s="227" t="s">
        <v>536</v>
      </c>
    </row>
    <row r="6" spans="1:19" ht="19.5" customHeight="1">
      <c r="A6" s="682" t="s">
        <v>537</v>
      </c>
      <c r="B6" s="686">
        <v>1108</v>
      </c>
      <c r="C6" s="690">
        <v>59.1</v>
      </c>
      <c r="D6" s="686">
        <v>1108</v>
      </c>
      <c r="E6" s="690">
        <v>63.5</v>
      </c>
      <c r="F6" s="686">
        <v>1633</v>
      </c>
      <c r="G6" s="690">
        <v>59</v>
      </c>
      <c r="H6" s="686">
        <v>1480</v>
      </c>
      <c r="I6" s="690">
        <v>66.95298037763791</v>
      </c>
      <c r="J6" s="686">
        <v>1414</v>
      </c>
      <c r="K6" s="690">
        <v>70.9383658522408</v>
      </c>
      <c r="L6" s="686">
        <v>1414</v>
      </c>
      <c r="M6" s="690">
        <v>72.8</v>
      </c>
      <c r="N6" s="686">
        <v>1414</v>
      </c>
      <c r="O6" s="690">
        <v>70.9</v>
      </c>
      <c r="P6" s="686">
        <v>1489</v>
      </c>
      <c r="Q6" s="690">
        <v>68.2</v>
      </c>
      <c r="R6" s="686">
        <v>1489</v>
      </c>
      <c r="S6" s="604">
        <v>69.56070544725246</v>
      </c>
    </row>
    <row r="7" spans="1:19" ht="19.5" customHeight="1">
      <c r="A7" s="683" t="s">
        <v>538</v>
      </c>
      <c r="B7" s="687">
        <v>200</v>
      </c>
      <c r="C7" s="691">
        <v>56.1</v>
      </c>
      <c r="D7" s="687">
        <v>200</v>
      </c>
      <c r="E7" s="691">
        <v>67.3</v>
      </c>
      <c r="F7" s="687" t="s">
        <v>20</v>
      </c>
      <c r="G7" s="691" t="s">
        <v>20</v>
      </c>
      <c r="H7" s="687" t="s">
        <v>20</v>
      </c>
      <c r="I7" s="691" t="s">
        <v>20</v>
      </c>
      <c r="J7" s="687" t="s">
        <v>20</v>
      </c>
      <c r="K7" s="691" t="s">
        <v>20</v>
      </c>
      <c r="L7" s="687" t="s">
        <v>20</v>
      </c>
      <c r="M7" s="691" t="s">
        <v>20</v>
      </c>
      <c r="N7" s="687" t="s">
        <v>20</v>
      </c>
      <c r="O7" s="691" t="s">
        <v>20</v>
      </c>
      <c r="P7" s="687" t="s">
        <v>20</v>
      </c>
      <c r="Q7" s="691" t="s">
        <v>20</v>
      </c>
      <c r="R7" s="687" t="s">
        <v>20</v>
      </c>
      <c r="S7" s="355" t="s">
        <v>20</v>
      </c>
    </row>
    <row r="8" spans="1:19" ht="19.5" customHeight="1">
      <c r="A8" s="684" t="s">
        <v>539</v>
      </c>
      <c r="B8" s="687">
        <v>125</v>
      </c>
      <c r="C8" s="691">
        <v>98.3</v>
      </c>
      <c r="D8" s="687">
        <v>125</v>
      </c>
      <c r="E8" s="691">
        <v>95.3</v>
      </c>
      <c r="F8" s="687" t="s">
        <v>20</v>
      </c>
      <c r="G8" s="691" t="s">
        <v>20</v>
      </c>
      <c r="H8" s="687" t="s">
        <v>20</v>
      </c>
      <c r="I8" s="691" t="s">
        <v>20</v>
      </c>
      <c r="J8" s="687" t="s">
        <v>20</v>
      </c>
      <c r="K8" s="691" t="s">
        <v>20</v>
      </c>
      <c r="L8" s="687" t="s">
        <v>20</v>
      </c>
      <c r="M8" s="691" t="s">
        <v>20</v>
      </c>
      <c r="N8" s="687" t="s">
        <v>20</v>
      </c>
      <c r="O8" s="691" t="s">
        <v>20</v>
      </c>
      <c r="P8" s="687" t="s">
        <v>20</v>
      </c>
      <c r="Q8" s="691" t="s">
        <v>20</v>
      </c>
      <c r="R8" s="687" t="s">
        <v>20</v>
      </c>
      <c r="S8" s="355" t="s">
        <v>20</v>
      </c>
    </row>
    <row r="9" spans="1:19" ht="19.5" customHeight="1">
      <c r="A9" s="684" t="s">
        <v>952</v>
      </c>
      <c r="B9" s="687" t="s">
        <v>20</v>
      </c>
      <c r="C9" s="691" t="s">
        <v>20</v>
      </c>
      <c r="D9" s="687" t="s">
        <v>20</v>
      </c>
      <c r="E9" s="691" t="s">
        <v>20</v>
      </c>
      <c r="F9" s="687" t="s">
        <v>20</v>
      </c>
      <c r="G9" s="691" t="s">
        <v>20</v>
      </c>
      <c r="H9" s="687" t="s">
        <v>20</v>
      </c>
      <c r="I9" s="691" t="s">
        <v>20</v>
      </c>
      <c r="J9" s="687" t="s">
        <v>20</v>
      </c>
      <c r="K9" s="691" t="s">
        <v>20</v>
      </c>
      <c r="L9" s="687" t="s">
        <v>20</v>
      </c>
      <c r="M9" s="691" t="s">
        <v>20</v>
      </c>
      <c r="N9" s="687" t="s">
        <v>20</v>
      </c>
      <c r="O9" s="691" t="s">
        <v>20</v>
      </c>
      <c r="P9" s="687">
        <v>6</v>
      </c>
      <c r="Q9" s="691">
        <v>0</v>
      </c>
      <c r="R9" s="687">
        <v>10</v>
      </c>
      <c r="S9" s="355">
        <v>0</v>
      </c>
    </row>
    <row r="10" spans="1:19" ht="19.5" customHeight="1">
      <c r="A10" s="683" t="s">
        <v>540</v>
      </c>
      <c r="B10" s="687">
        <v>30</v>
      </c>
      <c r="C10" s="691">
        <v>30.5</v>
      </c>
      <c r="D10" s="687">
        <v>30</v>
      </c>
      <c r="E10" s="691">
        <v>37.8</v>
      </c>
      <c r="F10" s="687">
        <v>30</v>
      </c>
      <c r="G10" s="691">
        <v>46</v>
      </c>
      <c r="H10" s="687">
        <v>30</v>
      </c>
      <c r="I10" s="691">
        <v>31.91780821917808</v>
      </c>
      <c r="J10" s="687">
        <v>30</v>
      </c>
      <c r="K10" s="691">
        <v>27.771689497716896</v>
      </c>
      <c r="L10" s="687">
        <v>30</v>
      </c>
      <c r="M10" s="691">
        <v>46.9</v>
      </c>
      <c r="N10" s="687">
        <v>87</v>
      </c>
      <c r="O10" s="691">
        <v>57.6</v>
      </c>
      <c r="P10" s="687">
        <v>30</v>
      </c>
      <c r="Q10" s="691">
        <v>53.9</v>
      </c>
      <c r="R10" s="687">
        <v>30</v>
      </c>
      <c r="S10" s="355">
        <v>46.666666666666664</v>
      </c>
    </row>
    <row r="11" spans="1:19" ht="19.5" customHeight="1">
      <c r="A11" s="683" t="s">
        <v>541</v>
      </c>
      <c r="B11" s="687">
        <v>95</v>
      </c>
      <c r="C11" s="691">
        <v>65.7</v>
      </c>
      <c r="D11" s="687">
        <v>95</v>
      </c>
      <c r="E11" s="691">
        <v>54.5</v>
      </c>
      <c r="F11" s="687">
        <v>95</v>
      </c>
      <c r="G11" s="691">
        <v>61.6</v>
      </c>
      <c r="H11" s="687">
        <v>87</v>
      </c>
      <c r="I11" s="691">
        <v>63.28137301212408</v>
      </c>
      <c r="J11" s="687">
        <v>87</v>
      </c>
      <c r="K11" s="691">
        <v>68.09636277751535</v>
      </c>
      <c r="L11" s="687">
        <v>87</v>
      </c>
      <c r="M11" s="691">
        <v>56</v>
      </c>
      <c r="N11" s="687">
        <v>30</v>
      </c>
      <c r="O11" s="691">
        <v>53.7</v>
      </c>
      <c r="P11" s="687">
        <v>87</v>
      </c>
      <c r="Q11" s="691">
        <v>52.7</v>
      </c>
      <c r="R11" s="687">
        <v>87</v>
      </c>
      <c r="S11" s="355">
        <v>61.958746654070225</v>
      </c>
    </row>
    <row r="12" spans="1:19" ht="19.5" customHeight="1">
      <c r="A12" s="683" t="s">
        <v>847</v>
      </c>
      <c r="B12" s="687">
        <v>5</v>
      </c>
      <c r="C12" s="691">
        <v>0</v>
      </c>
      <c r="D12" s="687">
        <v>0</v>
      </c>
      <c r="E12" s="691">
        <v>0</v>
      </c>
      <c r="F12" s="687">
        <v>5</v>
      </c>
      <c r="G12" s="691">
        <v>0</v>
      </c>
      <c r="H12" s="687">
        <v>5</v>
      </c>
      <c r="I12" s="691">
        <v>0</v>
      </c>
      <c r="J12" s="687">
        <v>5</v>
      </c>
      <c r="K12" s="691">
        <v>0</v>
      </c>
      <c r="L12" s="687">
        <v>5</v>
      </c>
      <c r="M12" s="691">
        <v>0</v>
      </c>
      <c r="N12" s="687">
        <v>5</v>
      </c>
      <c r="O12" s="691">
        <v>0</v>
      </c>
      <c r="P12" s="687">
        <v>5</v>
      </c>
      <c r="Q12" s="691">
        <v>0</v>
      </c>
      <c r="R12" s="687">
        <v>5</v>
      </c>
      <c r="S12" s="355">
        <v>0</v>
      </c>
    </row>
    <row r="13" spans="1:19" ht="19.5" customHeight="1">
      <c r="A13" s="683" t="s">
        <v>846</v>
      </c>
      <c r="B13" s="687">
        <v>25</v>
      </c>
      <c r="C13" s="691">
        <v>2.4</v>
      </c>
      <c r="D13" s="687">
        <v>25</v>
      </c>
      <c r="E13" s="691">
        <v>2.2</v>
      </c>
      <c r="F13" s="687">
        <v>9</v>
      </c>
      <c r="G13" s="691">
        <v>1.6</v>
      </c>
      <c r="H13" s="687">
        <v>9</v>
      </c>
      <c r="I13" s="691">
        <v>33.54642313546423</v>
      </c>
      <c r="J13" s="687">
        <v>9</v>
      </c>
      <c r="K13" s="691">
        <v>54.64231354642313</v>
      </c>
      <c r="L13" s="687">
        <v>9</v>
      </c>
      <c r="M13" s="691">
        <v>30.8</v>
      </c>
      <c r="N13" s="687">
        <v>9</v>
      </c>
      <c r="O13" s="691">
        <v>49.9</v>
      </c>
      <c r="P13" s="687">
        <v>9</v>
      </c>
      <c r="Q13" s="691">
        <v>40.7</v>
      </c>
      <c r="R13" s="687">
        <v>20</v>
      </c>
      <c r="S13" s="355">
        <v>32.42465753424658</v>
      </c>
    </row>
    <row r="14" spans="1:19" ht="19.5" customHeight="1">
      <c r="A14" s="683" t="s">
        <v>544</v>
      </c>
      <c r="B14" s="687">
        <v>5</v>
      </c>
      <c r="C14" s="691">
        <v>0</v>
      </c>
      <c r="D14" s="687">
        <v>0</v>
      </c>
      <c r="E14" s="691">
        <v>0</v>
      </c>
      <c r="F14" s="687">
        <v>10</v>
      </c>
      <c r="G14" s="691">
        <v>0</v>
      </c>
      <c r="H14" s="687">
        <v>10</v>
      </c>
      <c r="I14" s="691">
        <v>0</v>
      </c>
      <c r="J14" s="687">
        <v>10</v>
      </c>
      <c r="K14" s="691">
        <v>0</v>
      </c>
      <c r="L14" s="687">
        <v>10</v>
      </c>
      <c r="M14" s="691">
        <v>0</v>
      </c>
      <c r="N14" s="687">
        <v>10</v>
      </c>
      <c r="O14" s="691">
        <v>0</v>
      </c>
      <c r="P14" s="687">
        <v>10</v>
      </c>
      <c r="Q14" s="691">
        <v>0</v>
      </c>
      <c r="R14" s="687">
        <v>5</v>
      </c>
      <c r="S14" s="355">
        <v>0</v>
      </c>
    </row>
    <row r="15" spans="1:19" ht="19.5" customHeight="1">
      <c r="A15" s="683" t="s">
        <v>843</v>
      </c>
      <c r="B15" s="687">
        <v>11</v>
      </c>
      <c r="C15" s="692">
        <v>11.9</v>
      </c>
      <c r="D15" s="687">
        <v>14</v>
      </c>
      <c r="E15" s="692">
        <v>15.1</v>
      </c>
      <c r="F15" s="687">
        <v>14</v>
      </c>
      <c r="G15" s="692">
        <v>17.8</v>
      </c>
      <c r="H15" s="687">
        <v>14</v>
      </c>
      <c r="I15" s="692">
        <v>9.29549902152642</v>
      </c>
      <c r="J15" s="687">
        <v>14</v>
      </c>
      <c r="K15" s="692">
        <v>32.01565557729941</v>
      </c>
      <c r="L15" s="687">
        <v>14</v>
      </c>
      <c r="M15" s="692">
        <v>26</v>
      </c>
      <c r="N15" s="687">
        <v>14</v>
      </c>
      <c r="O15" s="692">
        <v>41.4</v>
      </c>
      <c r="P15" s="687">
        <v>14</v>
      </c>
      <c r="Q15" s="692">
        <v>82.5</v>
      </c>
      <c r="R15" s="687">
        <v>25</v>
      </c>
      <c r="S15" s="605">
        <v>14.827397260273973</v>
      </c>
    </row>
    <row r="16" spans="1:19" ht="19.5" customHeight="1">
      <c r="A16" s="683" t="s">
        <v>603</v>
      </c>
      <c r="B16" s="687" t="s">
        <v>20</v>
      </c>
      <c r="C16" s="691" t="s">
        <v>20</v>
      </c>
      <c r="D16" s="687" t="s">
        <v>20</v>
      </c>
      <c r="E16" s="691" t="s">
        <v>20</v>
      </c>
      <c r="F16" s="687">
        <v>5</v>
      </c>
      <c r="G16" s="691">
        <v>0</v>
      </c>
      <c r="H16" s="687">
        <v>5</v>
      </c>
      <c r="I16" s="691">
        <v>0</v>
      </c>
      <c r="J16" s="687">
        <v>5</v>
      </c>
      <c r="K16" s="691">
        <v>0</v>
      </c>
      <c r="L16" s="687">
        <v>5</v>
      </c>
      <c r="M16" s="691">
        <v>0</v>
      </c>
      <c r="N16" s="687">
        <v>5</v>
      </c>
      <c r="O16" s="691">
        <v>0</v>
      </c>
      <c r="P16" s="687">
        <v>5</v>
      </c>
      <c r="Q16" s="691">
        <v>0</v>
      </c>
      <c r="R16" s="687">
        <v>5</v>
      </c>
      <c r="S16" s="355">
        <v>0</v>
      </c>
    </row>
    <row r="17" spans="1:19" ht="19.5" customHeight="1">
      <c r="A17" s="683" t="s">
        <v>542</v>
      </c>
      <c r="B17" s="687">
        <v>5</v>
      </c>
      <c r="C17" s="691">
        <v>0</v>
      </c>
      <c r="D17" s="687">
        <v>5</v>
      </c>
      <c r="E17" s="691">
        <v>0</v>
      </c>
      <c r="F17" s="687">
        <v>5</v>
      </c>
      <c r="G17" s="691">
        <v>0</v>
      </c>
      <c r="H17" s="687">
        <v>5</v>
      </c>
      <c r="I17" s="691">
        <v>0</v>
      </c>
      <c r="J17" s="687">
        <v>5</v>
      </c>
      <c r="K17" s="691">
        <v>0</v>
      </c>
      <c r="L17" s="687">
        <v>5</v>
      </c>
      <c r="M17" s="691">
        <v>0</v>
      </c>
      <c r="N17" s="687">
        <v>5</v>
      </c>
      <c r="O17" s="691">
        <v>0</v>
      </c>
      <c r="P17" s="687">
        <v>5</v>
      </c>
      <c r="Q17" s="691">
        <v>0</v>
      </c>
      <c r="R17" s="687">
        <v>6</v>
      </c>
      <c r="S17" s="355">
        <v>0</v>
      </c>
    </row>
    <row r="18" spans="1:19" ht="19.5" customHeight="1">
      <c r="A18" s="683" t="s">
        <v>844</v>
      </c>
      <c r="B18" s="687">
        <v>10</v>
      </c>
      <c r="C18" s="691">
        <v>2</v>
      </c>
      <c r="D18" s="687">
        <v>25</v>
      </c>
      <c r="E18" s="691">
        <v>10.3</v>
      </c>
      <c r="F18" s="687">
        <v>25</v>
      </c>
      <c r="G18" s="691">
        <v>12.9</v>
      </c>
      <c r="H18" s="687">
        <v>25</v>
      </c>
      <c r="I18" s="691">
        <v>25.742465753424657</v>
      </c>
      <c r="J18" s="687">
        <v>25</v>
      </c>
      <c r="K18" s="691">
        <v>19.682191780821917</v>
      </c>
      <c r="L18" s="687">
        <v>25</v>
      </c>
      <c r="M18" s="691">
        <v>13</v>
      </c>
      <c r="N18" s="687">
        <v>25</v>
      </c>
      <c r="O18" s="691">
        <v>11.4</v>
      </c>
      <c r="P18" s="687">
        <v>25</v>
      </c>
      <c r="Q18" s="691">
        <v>18.4</v>
      </c>
      <c r="R18" s="687">
        <v>25</v>
      </c>
      <c r="S18" s="355">
        <v>7.715068493150685</v>
      </c>
    </row>
    <row r="19" spans="1:19" ht="19.5" customHeight="1">
      <c r="A19" s="683" t="s">
        <v>543</v>
      </c>
      <c r="B19" s="687">
        <v>35</v>
      </c>
      <c r="C19" s="691">
        <v>23.1</v>
      </c>
      <c r="D19" s="687">
        <v>25</v>
      </c>
      <c r="E19" s="691">
        <v>59.3</v>
      </c>
      <c r="F19" s="687">
        <v>25</v>
      </c>
      <c r="G19" s="691">
        <v>67.9</v>
      </c>
      <c r="H19" s="687">
        <v>25</v>
      </c>
      <c r="I19" s="691">
        <v>52.723287671232875</v>
      </c>
      <c r="J19" s="687">
        <v>25</v>
      </c>
      <c r="K19" s="691">
        <v>61.084931506849315</v>
      </c>
      <c r="L19" s="687">
        <v>25</v>
      </c>
      <c r="M19" s="691">
        <v>87.9</v>
      </c>
      <c r="N19" s="687">
        <v>25</v>
      </c>
      <c r="O19" s="691">
        <v>72.6</v>
      </c>
      <c r="P19" s="687">
        <v>25</v>
      </c>
      <c r="Q19" s="691">
        <v>50.9</v>
      </c>
      <c r="R19" s="687">
        <v>25</v>
      </c>
      <c r="S19" s="355">
        <v>49.106849315068494</v>
      </c>
    </row>
    <row r="20" spans="1:19" ht="19.5" customHeight="1">
      <c r="A20" s="683" t="s">
        <v>845</v>
      </c>
      <c r="B20" s="687">
        <v>19</v>
      </c>
      <c r="C20" s="691">
        <v>0.4</v>
      </c>
      <c r="D20" s="687">
        <v>25</v>
      </c>
      <c r="E20" s="691">
        <v>32.1</v>
      </c>
      <c r="F20" s="687">
        <v>25</v>
      </c>
      <c r="G20" s="691">
        <v>45.7</v>
      </c>
      <c r="H20" s="687">
        <v>25</v>
      </c>
      <c r="I20" s="691">
        <v>33.227397260273975</v>
      </c>
      <c r="J20" s="687">
        <v>25</v>
      </c>
      <c r="K20" s="691">
        <v>9.150684931506849</v>
      </c>
      <c r="L20" s="687">
        <v>25</v>
      </c>
      <c r="M20" s="691" t="s">
        <v>20</v>
      </c>
      <c r="N20" s="687">
        <v>25</v>
      </c>
      <c r="O20" s="691">
        <v>0.6</v>
      </c>
      <c r="P20" s="687">
        <v>25</v>
      </c>
      <c r="Q20" s="691">
        <v>3.1</v>
      </c>
      <c r="R20" s="687">
        <v>25</v>
      </c>
      <c r="S20" s="355">
        <v>19.254794520547946</v>
      </c>
    </row>
    <row r="21" spans="1:19" ht="24" customHeight="1" thickBot="1">
      <c r="A21" s="685" t="s">
        <v>95</v>
      </c>
      <c r="B21" s="688">
        <f>SUM(B6:B19)</f>
        <v>1654</v>
      </c>
      <c r="C21" s="694">
        <v>58.1</v>
      </c>
      <c r="D21" s="688">
        <v>1677</v>
      </c>
      <c r="E21" s="695">
        <v>62.5</v>
      </c>
      <c r="F21" s="688">
        <f>SUM(F6:F20)</f>
        <v>1881</v>
      </c>
      <c r="G21" s="695">
        <v>56.9</v>
      </c>
      <c r="H21" s="688">
        <f>SUM(H6:H20)</f>
        <v>1720</v>
      </c>
      <c r="I21" s="695">
        <v>56.9</v>
      </c>
      <c r="J21" s="688">
        <f>SUM(J6:J20)</f>
        <v>1654</v>
      </c>
      <c r="K21" s="695">
        <v>56.9</v>
      </c>
      <c r="L21" s="688">
        <f>SUM(L6:L20)</f>
        <v>1654</v>
      </c>
      <c r="M21" s="695">
        <v>56.9</v>
      </c>
      <c r="N21" s="688">
        <f>SUM(N6:N20)</f>
        <v>1654</v>
      </c>
      <c r="O21" s="695">
        <v>56.9</v>
      </c>
      <c r="P21" s="688">
        <f>SUM(P6:P20)</f>
        <v>1735</v>
      </c>
      <c r="Q21" s="695">
        <v>56.9</v>
      </c>
      <c r="R21" s="688">
        <f>SUM(R6:R20)</f>
        <v>1757</v>
      </c>
      <c r="S21" s="680">
        <v>56.9</v>
      </c>
    </row>
    <row r="22" spans="1:19" ht="14.25" customHeight="1" thickTop="1">
      <c r="A22" s="778"/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</row>
    <row r="23" spans="1:4" ht="14.25" customHeight="1">
      <c r="A23" s="180" t="s">
        <v>576</v>
      </c>
      <c r="B23" s="681"/>
      <c r="C23" s="681"/>
      <c r="D23" s="681"/>
    </row>
    <row r="24" spans="1:4" ht="14.25" customHeight="1">
      <c r="A24" s="180" t="s">
        <v>951</v>
      </c>
      <c r="B24" s="681"/>
      <c r="C24" s="681"/>
      <c r="D24" s="681"/>
    </row>
    <row r="25" spans="1:17" ht="14.25" customHeight="1">
      <c r="A25" s="15" t="s">
        <v>946</v>
      </c>
      <c r="B25" s="15"/>
      <c r="C25" s="15"/>
      <c r="D25" s="15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</row>
    <row r="26" spans="1:4" ht="14.25" customHeight="1">
      <c r="A26" s="180" t="s">
        <v>575</v>
      </c>
      <c r="B26" s="681"/>
      <c r="C26" s="681"/>
      <c r="D26" s="681"/>
    </row>
    <row r="30" spans="2:3" ht="14.25" customHeight="1">
      <c r="B30" s="1006" t="s">
        <v>259</v>
      </c>
      <c r="C30" s="1006"/>
    </row>
    <row r="43" ht="12.75" customHeight="1"/>
  </sheetData>
  <sheetProtection/>
  <mergeCells count="14">
    <mergeCell ref="B30:C30"/>
    <mergeCell ref="A22:S22"/>
    <mergeCell ref="R4:S4"/>
    <mergeCell ref="A2:S2"/>
    <mergeCell ref="A3:S3"/>
    <mergeCell ref="N4:O4"/>
    <mergeCell ref="H4:I4"/>
    <mergeCell ref="J4:K4"/>
    <mergeCell ref="L4:M4"/>
    <mergeCell ref="A4:A5"/>
    <mergeCell ref="B4:C4"/>
    <mergeCell ref="D4:E4"/>
    <mergeCell ref="F4:G4"/>
    <mergeCell ref="P4:Q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50.875" style="0" customWidth="1"/>
    <col min="2" max="19" width="11.75390625" style="676" customWidth="1"/>
  </cols>
  <sheetData>
    <row r="1" spans="1:19" ht="13.5" thickBot="1">
      <c r="A1" s="66" t="s">
        <v>262</v>
      </c>
      <c r="S1" s="677" t="s">
        <v>261</v>
      </c>
    </row>
    <row r="2" spans="1:19" ht="24" customHeight="1" thickTop="1">
      <c r="A2" s="1017" t="s">
        <v>341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9"/>
    </row>
    <row r="3" spans="1:19" ht="20.25" customHeight="1" thickBot="1">
      <c r="A3" s="849" t="s">
        <v>956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1020"/>
      <c r="Q3" s="1020"/>
      <c r="R3" s="1020"/>
      <c r="S3" s="1021"/>
    </row>
    <row r="4" spans="1:19" ht="24.75" customHeight="1">
      <c r="A4" s="1022" t="s">
        <v>534</v>
      </c>
      <c r="B4" s="1013">
        <v>2009</v>
      </c>
      <c r="C4" s="1014"/>
      <c r="D4" s="1013">
        <v>2010</v>
      </c>
      <c r="E4" s="1014"/>
      <c r="F4" s="1013">
        <v>2011</v>
      </c>
      <c r="G4" s="1014"/>
      <c r="H4" s="1013">
        <v>2012</v>
      </c>
      <c r="I4" s="1014"/>
      <c r="J4" s="1013">
        <v>2013</v>
      </c>
      <c r="K4" s="1014"/>
      <c r="L4" s="1013">
        <v>2014</v>
      </c>
      <c r="M4" s="1014"/>
      <c r="N4" s="1013">
        <v>2015</v>
      </c>
      <c r="O4" s="1014"/>
      <c r="P4" s="1013">
        <v>2016</v>
      </c>
      <c r="Q4" s="1014"/>
      <c r="R4" s="1015">
        <v>2017</v>
      </c>
      <c r="S4" s="1016"/>
    </row>
    <row r="5" spans="1:19" ht="36.75" customHeight="1" thickBot="1">
      <c r="A5" s="1023"/>
      <c r="B5" s="678" t="s">
        <v>535</v>
      </c>
      <c r="C5" s="679" t="s">
        <v>536</v>
      </c>
      <c r="D5" s="678" t="s">
        <v>535</v>
      </c>
      <c r="E5" s="679" t="s">
        <v>536</v>
      </c>
      <c r="F5" s="678" t="s">
        <v>535</v>
      </c>
      <c r="G5" s="679" t="s">
        <v>536</v>
      </c>
      <c r="H5" s="518" t="s">
        <v>535</v>
      </c>
      <c r="I5" s="696" t="s">
        <v>536</v>
      </c>
      <c r="J5" s="518" t="s">
        <v>535</v>
      </c>
      <c r="K5" s="696" t="s">
        <v>536</v>
      </c>
      <c r="L5" s="678" t="s">
        <v>535</v>
      </c>
      <c r="M5" s="679" t="s">
        <v>536</v>
      </c>
      <c r="N5" s="518" t="s">
        <v>535</v>
      </c>
      <c r="O5" s="696" t="s">
        <v>536</v>
      </c>
      <c r="P5" s="518" t="s">
        <v>535</v>
      </c>
      <c r="Q5" s="696" t="s">
        <v>536</v>
      </c>
      <c r="R5" s="697" t="s">
        <v>535</v>
      </c>
      <c r="S5" s="520" t="s">
        <v>536</v>
      </c>
    </row>
    <row r="6" spans="1:19" ht="19.5" customHeight="1">
      <c r="A6" s="701" t="s">
        <v>666</v>
      </c>
      <c r="B6" s="686">
        <v>1229</v>
      </c>
      <c r="C6" s="690">
        <v>82.6</v>
      </c>
      <c r="D6" s="686">
        <v>1223</v>
      </c>
      <c r="E6" s="690">
        <v>90.4</v>
      </c>
      <c r="F6" s="711">
        <v>1216</v>
      </c>
      <c r="G6" s="690">
        <v>95.3</v>
      </c>
      <c r="H6" s="711">
        <v>1216</v>
      </c>
      <c r="I6" s="690">
        <v>105.48823900504686</v>
      </c>
      <c r="J6" s="712">
        <v>1216</v>
      </c>
      <c r="K6" s="691">
        <v>88.60152307137707</v>
      </c>
      <c r="L6" s="686">
        <v>1216</v>
      </c>
      <c r="M6" s="690">
        <v>91.4</v>
      </c>
      <c r="N6" s="711">
        <v>1216</v>
      </c>
      <c r="O6" s="690">
        <v>92.5</v>
      </c>
      <c r="P6" s="712">
        <v>1216</v>
      </c>
      <c r="Q6" s="691">
        <v>89.15442501802451</v>
      </c>
      <c r="R6" s="698">
        <v>1251</v>
      </c>
      <c r="S6" s="355">
        <v>87.52428194430757</v>
      </c>
    </row>
    <row r="7" spans="1:19" ht="19.5" customHeight="1">
      <c r="A7" s="683" t="s">
        <v>667</v>
      </c>
      <c r="B7" s="687">
        <v>100</v>
      </c>
      <c r="C7" s="691">
        <v>25.6</v>
      </c>
      <c r="D7" s="687">
        <v>100</v>
      </c>
      <c r="E7" s="691">
        <v>27.8</v>
      </c>
      <c r="F7" s="712">
        <v>100</v>
      </c>
      <c r="G7" s="691">
        <v>35.9</v>
      </c>
      <c r="H7" s="712">
        <v>100</v>
      </c>
      <c r="I7" s="691">
        <v>7.69041095890411</v>
      </c>
      <c r="J7" s="712">
        <v>100</v>
      </c>
      <c r="K7" s="691">
        <v>2</v>
      </c>
      <c r="L7" s="687">
        <v>100</v>
      </c>
      <c r="M7" s="691">
        <v>1.4</v>
      </c>
      <c r="N7" s="712">
        <v>50</v>
      </c>
      <c r="O7" s="691">
        <v>11.7</v>
      </c>
      <c r="P7" s="712" t="s">
        <v>20</v>
      </c>
      <c r="Q7" s="691" t="s">
        <v>20</v>
      </c>
      <c r="R7" s="698" t="s">
        <v>20</v>
      </c>
      <c r="S7" s="355" t="s">
        <v>20</v>
      </c>
    </row>
    <row r="8" spans="1:19" ht="19.5" customHeight="1">
      <c r="A8" s="683" t="s">
        <v>545</v>
      </c>
      <c r="B8" s="687">
        <v>22</v>
      </c>
      <c r="C8" s="691">
        <v>82.7</v>
      </c>
      <c r="D8" s="687">
        <v>22</v>
      </c>
      <c r="E8" s="691">
        <v>67.8</v>
      </c>
      <c r="F8" s="712">
        <v>22</v>
      </c>
      <c r="G8" s="691">
        <v>90.3</v>
      </c>
      <c r="H8" s="712">
        <v>22</v>
      </c>
      <c r="I8" s="691">
        <v>79.62640099626401</v>
      </c>
      <c r="J8" s="712" t="s">
        <v>20</v>
      </c>
      <c r="K8" s="691" t="s">
        <v>20</v>
      </c>
      <c r="L8" s="687" t="s">
        <v>20</v>
      </c>
      <c r="M8" s="691" t="s">
        <v>20</v>
      </c>
      <c r="N8" s="712" t="s">
        <v>20</v>
      </c>
      <c r="O8" s="691" t="s">
        <v>20</v>
      </c>
      <c r="P8" s="712" t="s">
        <v>20</v>
      </c>
      <c r="Q8" s="691" t="s">
        <v>20</v>
      </c>
      <c r="R8" s="698" t="s">
        <v>20</v>
      </c>
      <c r="S8" s="355" t="s">
        <v>20</v>
      </c>
    </row>
    <row r="9" spans="1:19" ht="19.5" customHeight="1">
      <c r="A9" s="702" t="s">
        <v>546</v>
      </c>
      <c r="B9" s="687">
        <v>49</v>
      </c>
      <c r="C9" s="691">
        <v>62.5</v>
      </c>
      <c r="D9" s="687">
        <v>49</v>
      </c>
      <c r="E9" s="691">
        <v>34.4</v>
      </c>
      <c r="F9" s="712">
        <v>49</v>
      </c>
      <c r="G9" s="691">
        <v>23.8</v>
      </c>
      <c r="H9" s="712">
        <v>49</v>
      </c>
      <c r="I9" s="691">
        <v>39.39055074084428</v>
      </c>
      <c r="J9" s="712">
        <v>49</v>
      </c>
      <c r="K9" s="691">
        <v>19.776348895722673</v>
      </c>
      <c r="L9" s="687">
        <v>49</v>
      </c>
      <c r="M9" s="691">
        <v>18.4</v>
      </c>
      <c r="N9" s="712">
        <v>59</v>
      </c>
      <c r="O9" s="691">
        <v>38.5</v>
      </c>
      <c r="P9" s="712">
        <v>59</v>
      </c>
      <c r="Q9" s="691">
        <v>83.79382400742976</v>
      </c>
      <c r="R9" s="698">
        <v>59</v>
      </c>
      <c r="S9" s="355">
        <v>87.67123287671232</v>
      </c>
    </row>
    <row r="10" spans="1:19" ht="19.5" customHeight="1">
      <c r="A10" s="683" t="s">
        <v>547</v>
      </c>
      <c r="B10" s="687">
        <v>21</v>
      </c>
      <c r="C10" s="691">
        <v>89.2</v>
      </c>
      <c r="D10" s="687">
        <v>21</v>
      </c>
      <c r="E10" s="691">
        <v>75.2</v>
      </c>
      <c r="F10" s="712">
        <v>25</v>
      </c>
      <c r="G10" s="691">
        <v>28.2</v>
      </c>
      <c r="H10" s="712">
        <v>25</v>
      </c>
      <c r="I10" s="691">
        <v>23.747945205479454</v>
      </c>
      <c r="J10" s="712">
        <v>25</v>
      </c>
      <c r="K10" s="691">
        <v>41.6986301369863</v>
      </c>
      <c r="L10" s="687" t="s">
        <v>20</v>
      </c>
      <c r="M10" s="691" t="s">
        <v>20</v>
      </c>
      <c r="N10" s="712" t="s">
        <v>20</v>
      </c>
      <c r="O10" s="691" t="s">
        <v>20</v>
      </c>
      <c r="P10" s="712" t="s">
        <v>20</v>
      </c>
      <c r="Q10" s="691" t="s">
        <v>20</v>
      </c>
      <c r="R10" s="698" t="s">
        <v>20</v>
      </c>
      <c r="S10" s="355" t="s">
        <v>20</v>
      </c>
    </row>
    <row r="11" spans="1:19" ht="19.5" customHeight="1">
      <c r="A11" s="683" t="s">
        <v>548</v>
      </c>
      <c r="B11" s="687">
        <v>45</v>
      </c>
      <c r="C11" s="691">
        <v>63.4</v>
      </c>
      <c r="D11" s="687">
        <v>45</v>
      </c>
      <c r="E11" s="691">
        <v>78.1</v>
      </c>
      <c r="F11" s="712">
        <v>45</v>
      </c>
      <c r="G11" s="691">
        <v>93.3</v>
      </c>
      <c r="H11" s="712">
        <v>45</v>
      </c>
      <c r="I11" s="691">
        <v>49.796042617960424</v>
      </c>
      <c r="J11" s="712">
        <v>45</v>
      </c>
      <c r="K11" s="691">
        <v>44</v>
      </c>
      <c r="L11" s="687">
        <v>75</v>
      </c>
      <c r="M11" s="691">
        <v>67.5</v>
      </c>
      <c r="N11" s="712">
        <v>75</v>
      </c>
      <c r="O11" s="691">
        <v>82.7</v>
      </c>
      <c r="P11" s="712" t="s">
        <v>20</v>
      </c>
      <c r="Q11" s="691" t="s">
        <v>20</v>
      </c>
      <c r="R11" s="698" t="s">
        <v>20</v>
      </c>
      <c r="S11" s="355" t="s">
        <v>20</v>
      </c>
    </row>
    <row r="12" spans="1:19" ht="19.5" customHeight="1">
      <c r="A12" s="683" t="s">
        <v>549</v>
      </c>
      <c r="B12" s="687">
        <v>30</v>
      </c>
      <c r="C12" s="691">
        <v>113.5</v>
      </c>
      <c r="D12" s="687">
        <v>30</v>
      </c>
      <c r="E12" s="691">
        <v>125.3</v>
      </c>
      <c r="F12" s="712">
        <v>49</v>
      </c>
      <c r="G12" s="691">
        <v>56.2</v>
      </c>
      <c r="H12" s="712">
        <v>49</v>
      </c>
      <c r="I12" s="691">
        <v>42.66703941850713</v>
      </c>
      <c r="J12" s="712">
        <v>49</v>
      </c>
      <c r="K12" s="691">
        <v>45.06569751188147</v>
      </c>
      <c r="L12" s="687">
        <v>49</v>
      </c>
      <c r="M12" s="691">
        <v>53.6</v>
      </c>
      <c r="N12" s="712">
        <v>49</v>
      </c>
      <c r="O12" s="691">
        <v>61.9</v>
      </c>
      <c r="P12" s="712">
        <v>126</v>
      </c>
      <c r="Q12" s="691">
        <v>64.13568166992825</v>
      </c>
      <c r="R12" s="698">
        <v>155</v>
      </c>
      <c r="S12" s="355">
        <v>50.513477684489615</v>
      </c>
    </row>
    <row r="13" spans="1:19" ht="19.5" customHeight="1">
      <c r="A13" s="683" t="s">
        <v>848</v>
      </c>
      <c r="B13" s="687" t="s">
        <v>20</v>
      </c>
      <c r="C13" s="706" t="s">
        <v>20</v>
      </c>
      <c r="D13" s="687" t="s">
        <v>20</v>
      </c>
      <c r="E13" s="706" t="s">
        <v>20</v>
      </c>
      <c r="F13" s="687" t="s">
        <v>20</v>
      </c>
      <c r="G13" s="706" t="s">
        <v>20</v>
      </c>
      <c r="H13" s="687" t="s">
        <v>20</v>
      </c>
      <c r="I13" s="706" t="s">
        <v>20</v>
      </c>
      <c r="J13" s="687" t="s">
        <v>20</v>
      </c>
      <c r="K13" s="706" t="s">
        <v>20</v>
      </c>
      <c r="L13" s="687">
        <v>25</v>
      </c>
      <c r="M13" s="706">
        <v>34.7</v>
      </c>
      <c r="N13" s="687">
        <v>25</v>
      </c>
      <c r="O13" s="706">
        <v>0</v>
      </c>
      <c r="P13" s="687" t="s">
        <v>20</v>
      </c>
      <c r="Q13" s="706" t="s">
        <v>20</v>
      </c>
      <c r="R13" s="698" t="s">
        <v>20</v>
      </c>
      <c r="S13" s="355" t="s">
        <v>20</v>
      </c>
    </row>
    <row r="14" spans="1:19" ht="19.5" customHeight="1">
      <c r="A14" s="683" t="s">
        <v>852</v>
      </c>
      <c r="B14" s="687">
        <v>27</v>
      </c>
      <c r="C14" s="691">
        <v>131</v>
      </c>
      <c r="D14" s="687">
        <v>29</v>
      </c>
      <c r="E14" s="691">
        <v>111</v>
      </c>
      <c r="F14" s="712">
        <v>29</v>
      </c>
      <c r="G14" s="691">
        <v>107</v>
      </c>
      <c r="H14" s="712">
        <v>29</v>
      </c>
      <c r="I14" s="691">
        <v>68.30420406235238</v>
      </c>
      <c r="J14" s="712">
        <v>36</v>
      </c>
      <c r="K14" s="691">
        <v>61.537290715372905</v>
      </c>
      <c r="L14" s="687">
        <v>45</v>
      </c>
      <c r="M14" s="691">
        <v>56.1</v>
      </c>
      <c r="N14" s="712">
        <v>51</v>
      </c>
      <c r="O14" s="691">
        <v>71.9</v>
      </c>
      <c r="P14" s="712">
        <v>51</v>
      </c>
      <c r="Q14" s="691">
        <v>71.18990061778136</v>
      </c>
      <c r="R14" s="698">
        <v>52</v>
      </c>
      <c r="S14" s="355">
        <v>73.18756585879873</v>
      </c>
    </row>
    <row r="15" spans="1:19" ht="19.5" customHeight="1">
      <c r="A15" s="683" t="s">
        <v>849</v>
      </c>
      <c r="B15" s="687" t="s">
        <v>20</v>
      </c>
      <c r="C15" s="706" t="s">
        <v>20</v>
      </c>
      <c r="D15" s="687" t="s">
        <v>20</v>
      </c>
      <c r="E15" s="706" t="s">
        <v>20</v>
      </c>
      <c r="F15" s="687" t="s">
        <v>20</v>
      </c>
      <c r="G15" s="706" t="s">
        <v>20</v>
      </c>
      <c r="H15" s="687" t="s">
        <v>20</v>
      </c>
      <c r="I15" s="706" t="s">
        <v>20</v>
      </c>
      <c r="J15" s="687" t="s">
        <v>20</v>
      </c>
      <c r="K15" s="706" t="s">
        <v>20</v>
      </c>
      <c r="L15" s="687">
        <v>78</v>
      </c>
      <c r="M15" s="706">
        <v>56.7</v>
      </c>
      <c r="N15" s="687">
        <v>82</v>
      </c>
      <c r="O15" s="706">
        <v>63.6</v>
      </c>
      <c r="P15" s="687">
        <v>82</v>
      </c>
      <c r="Q15" s="706">
        <v>66.97961911125961</v>
      </c>
      <c r="R15" s="698">
        <v>82</v>
      </c>
      <c r="S15" s="355">
        <v>63.05045105245573</v>
      </c>
    </row>
    <row r="16" spans="1:19" ht="19.5" customHeight="1">
      <c r="A16" s="683" t="s">
        <v>850</v>
      </c>
      <c r="B16" s="687" t="s">
        <v>20</v>
      </c>
      <c r="C16" s="706" t="s">
        <v>20</v>
      </c>
      <c r="D16" s="687" t="s">
        <v>20</v>
      </c>
      <c r="E16" s="706" t="s">
        <v>20</v>
      </c>
      <c r="F16" s="687" t="s">
        <v>20</v>
      </c>
      <c r="G16" s="706" t="s">
        <v>20</v>
      </c>
      <c r="H16" s="687" t="s">
        <v>20</v>
      </c>
      <c r="I16" s="706" t="s">
        <v>20</v>
      </c>
      <c r="J16" s="687" t="s">
        <v>20</v>
      </c>
      <c r="K16" s="706" t="s">
        <v>20</v>
      </c>
      <c r="L16" s="687">
        <v>170</v>
      </c>
      <c r="M16" s="706">
        <v>60</v>
      </c>
      <c r="N16" s="687">
        <v>219</v>
      </c>
      <c r="O16" s="706">
        <v>56.2</v>
      </c>
      <c r="P16" s="687">
        <v>221</v>
      </c>
      <c r="Q16" s="706">
        <v>53.360193392425465</v>
      </c>
      <c r="R16" s="698">
        <v>221</v>
      </c>
      <c r="S16" s="355">
        <v>51.54032108101407</v>
      </c>
    </row>
    <row r="17" spans="1:19" ht="19.5" customHeight="1">
      <c r="A17" s="683" t="s">
        <v>550</v>
      </c>
      <c r="B17" s="687">
        <v>143</v>
      </c>
      <c r="C17" s="691">
        <v>79</v>
      </c>
      <c r="D17" s="687">
        <v>143</v>
      </c>
      <c r="E17" s="691">
        <v>134</v>
      </c>
      <c r="F17" s="712">
        <v>142</v>
      </c>
      <c r="G17" s="691">
        <v>54</v>
      </c>
      <c r="H17" s="712">
        <v>142</v>
      </c>
      <c r="I17" s="691">
        <v>94.00733166120008</v>
      </c>
      <c r="J17" s="712">
        <v>142</v>
      </c>
      <c r="K17" s="691">
        <v>68.07833301176925</v>
      </c>
      <c r="L17" s="687">
        <v>147</v>
      </c>
      <c r="M17" s="691">
        <v>74.3</v>
      </c>
      <c r="N17" s="712">
        <v>147</v>
      </c>
      <c r="O17" s="691">
        <v>90.6</v>
      </c>
      <c r="P17" s="712">
        <v>174</v>
      </c>
      <c r="Q17" s="691">
        <v>79.1906786332861</v>
      </c>
      <c r="R17" s="698">
        <v>174</v>
      </c>
      <c r="S17" s="355">
        <v>80.61407652338214</v>
      </c>
    </row>
    <row r="18" spans="1:19" ht="19.5" customHeight="1">
      <c r="A18" s="702" t="s">
        <v>551</v>
      </c>
      <c r="B18" s="687">
        <v>44</v>
      </c>
      <c r="C18" s="691">
        <v>62</v>
      </c>
      <c r="D18" s="687">
        <v>44</v>
      </c>
      <c r="E18" s="691">
        <v>65.3</v>
      </c>
      <c r="F18" s="712">
        <v>44</v>
      </c>
      <c r="G18" s="691">
        <v>54.9</v>
      </c>
      <c r="H18" s="712">
        <v>44</v>
      </c>
      <c r="I18" s="691">
        <v>48.82316313823163</v>
      </c>
      <c r="J18" s="712">
        <v>46</v>
      </c>
      <c r="K18" s="691">
        <v>60.14889815366289</v>
      </c>
      <c r="L18" s="687">
        <v>46</v>
      </c>
      <c r="M18" s="691">
        <v>53.5</v>
      </c>
      <c r="N18" s="712">
        <v>52</v>
      </c>
      <c r="O18" s="691">
        <v>51.4</v>
      </c>
      <c r="P18" s="712" t="s">
        <v>20</v>
      </c>
      <c r="Q18" s="691" t="s">
        <v>20</v>
      </c>
      <c r="R18" s="698" t="s">
        <v>20</v>
      </c>
      <c r="S18" s="355" t="s">
        <v>20</v>
      </c>
    </row>
    <row r="19" spans="1:19" ht="19.5" customHeight="1">
      <c r="A19" s="702" t="s">
        <v>552</v>
      </c>
      <c r="B19" s="707">
        <v>19</v>
      </c>
      <c r="C19" s="691">
        <v>58</v>
      </c>
      <c r="D19" s="707">
        <v>19</v>
      </c>
      <c r="E19" s="691">
        <v>63.7</v>
      </c>
      <c r="F19" s="713">
        <v>19</v>
      </c>
      <c r="G19" s="691">
        <v>58.7</v>
      </c>
      <c r="H19" s="713">
        <v>19</v>
      </c>
      <c r="I19" s="691">
        <v>43.04253785147801</v>
      </c>
      <c r="J19" s="713">
        <v>19</v>
      </c>
      <c r="K19" s="691">
        <v>47.91636625811103</v>
      </c>
      <c r="L19" s="707">
        <v>19</v>
      </c>
      <c r="M19" s="691">
        <v>41.9</v>
      </c>
      <c r="N19" s="713">
        <v>16</v>
      </c>
      <c r="O19" s="691">
        <v>32.9</v>
      </c>
      <c r="P19" s="713">
        <v>16</v>
      </c>
      <c r="Q19" s="691">
        <v>30.273972602739725</v>
      </c>
      <c r="R19" s="704">
        <v>16</v>
      </c>
      <c r="S19" s="355">
        <v>53.647260273972606</v>
      </c>
    </row>
    <row r="20" spans="1:19" ht="19.5" customHeight="1">
      <c r="A20" s="702" t="s">
        <v>553</v>
      </c>
      <c r="B20" s="707">
        <v>26</v>
      </c>
      <c r="C20" s="691">
        <v>89.5</v>
      </c>
      <c r="D20" s="707">
        <v>26</v>
      </c>
      <c r="E20" s="691">
        <v>123.2</v>
      </c>
      <c r="F20" s="713">
        <v>26</v>
      </c>
      <c r="G20" s="691">
        <v>105.1</v>
      </c>
      <c r="H20" s="713">
        <v>26</v>
      </c>
      <c r="I20" s="691">
        <v>113.90937829293993</v>
      </c>
      <c r="J20" s="713">
        <v>26</v>
      </c>
      <c r="K20" s="691">
        <v>85.69020021074816</v>
      </c>
      <c r="L20" s="707">
        <v>26</v>
      </c>
      <c r="M20" s="691">
        <v>88.2</v>
      </c>
      <c r="N20" s="713">
        <v>36</v>
      </c>
      <c r="O20" s="691">
        <v>71.3</v>
      </c>
      <c r="P20" s="713" t="s">
        <v>20</v>
      </c>
      <c r="Q20" s="691" t="s">
        <v>20</v>
      </c>
      <c r="R20" s="704" t="s">
        <v>20</v>
      </c>
      <c r="S20" s="355" t="s">
        <v>20</v>
      </c>
    </row>
    <row r="21" spans="1:19" ht="19.5" customHeight="1">
      <c r="A21" s="702" t="s">
        <v>554</v>
      </c>
      <c r="B21" s="707">
        <v>78</v>
      </c>
      <c r="C21" s="691">
        <v>102.1</v>
      </c>
      <c r="D21" s="707">
        <v>78</v>
      </c>
      <c r="E21" s="691">
        <v>88.4</v>
      </c>
      <c r="F21" s="713">
        <v>78</v>
      </c>
      <c r="G21" s="691">
        <v>64.4</v>
      </c>
      <c r="H21" s="713">
        <v>78</v>
      </c>
      <c r="I21" s="691">
        <v>50.221285563751316</v>
      </c>
      <c r="J21" s="713">
        <v>78</v>
      </c>
      <c r="K21" s="691">
        <v>43.09097295398665</v>
      </c>
      <c r="L21" s="707" t="s">
        <v>20</v>
      </c>
      <c r="M21" s="691" t="s">
        <v>20</v>
      </c>
      <c r="N21" s="713" t="s">
        <v>20</v>
      </c>
      <c r="O21" s="691" t="s">
        <v>20</v>
      </c>
      <c r="P21" s="713" t="s">
        <v>20</v>
      </c>
      <c r="Q21" s="691" t="s">
        <v>20</v>
      </c>
      <c r="R21" s="698" t="s">
        <v>20</v>
      </c>
      <c r="S21" s="355" t="s">
        <v>20</v>
      </c>
    </row>
    <row r="22" spans="1:19" ht="19.5" customHeight="1">
      <c r="A22" s="683" t="s">
        <v>604</v>
      </c>
      <c r="B22" s="707">
        <v>14</v>
      </c>
      <c r="C22" s="691">
        <v>42.4</v>
      </c>
      <c r="D22" s="707" t="s">
        <v>20</v>
      </c>
      <c r="E22" s="691" t="s">
        <v>20</v>
      </c>
      <c r="F22" s="714" t="s">
        <v>20</v>
      </c>
      <c r="G22" s="691" t="s">
        <v>20</v>
      </c>
      <c r="H22" s="714" t="s">
        <v>20</v>
      </c>
      <c r="I22" s="691" t="s">
        <v>20</v>
      </c>
      <c r="J22" s="714" t="s">
        <v>20</v>
      </c>
      <c r="K22" s="691" t="s">
        <v>20</v>
      </c>
      <c r="L22" s="707" t="s">
        <v>20</v>
      </c>
      <c r="M22" s="691" t="s">
        <v>20</v>
      </c>
      <c r="N22" s="714" t="s">
        <v>20</v>
      </c>
      <c r="O22" s="691" t="s">
        <v>20</v>
      </c>
      <c r="P22" s="714" t="s">
        <v>20</v>
      </c>
      <c r="Q22" s="691" t="s">
        <v>20</v>
      </c>
      <c r="R22" s="698" t="s">
        <v>20</v>
      </c>
      <c r="S22" s="355" t="s">
        <v>20</v>
      </c>
    </row>
    <row r="23" spans="1:19" ht="19.5" customHeight="1">
      <c r="A23" s="683" t="s">
        <v>555</v>
      </c>
      <c r="B23" s="687">
        <v>89</v>
      </c>
      <c r="C23" s="691">
        <v>17</v>
      </c>
      <c r="D23" s="687">
        <v>89</v>
      </c>
      <c r="E23" s="691">
        <v>50.6</v>
      </c>
      <c r="F23" s="712">
        <v>89</v>
      </c>
      <c r="G23" s="691">
        <v>78</v>
      </c>
      <c r="H23" s="712">
        <v>89</v>
      </c>
      <c r="I23" s="691">
        <v>131.70078497768202</v>
      </c>
      <c r="J23" s="712">
        <v>89</v>
      </c>
      <c r="K23" s="691">
        <v>76.54609819916885</v>
      </c>
      <c r="L23" s="687">
        <v>89</v>
      </c>
      <c r="M23" s="691">
        <v>75</v>
      </c>
      <c r="N23" s="712">
        <v>104</v>
      </c>
      <c r="O23" s="691">
        <v>55.7</v>
      </c>
      <c r="P23" s="712">
        <v>104</v>
      </c>
      <c r="Q23" s="691">
        <v>66.53846153846153</v>
      </c>
      <c r="R23" s="698">
        <v>104</v>
      </c>
      <c r="S23" s="355">
        <v>76.85194942044257</v>
      </c>
    </row>
    <row r="24" spans="1:19" ht="19.5" customHeight="1">
      <c r="A24" s="683" t="s">
        <v>605</v>
      </c>
      <c r="B24" s="687" t="s">
        <v>20</v>
      </c>
      <c r="C24" s="706" t="s">
        <v>20</v>
      </c>
      <c r="D24" s="687" t="s">
        <v>20</v>
      </c>
      <c r="E24" s="706" t="s">
        <v>20</v>
      </c>
      <c r="F24" s="712">
        <v>61</v>
      </c>
      <c r="G24" s="691">
        <v>46.6</v>
      </c>
      <c r="H24" s="712">
        <v>61</v>
      </c>
      <c r="I24" s="691">
        <v>100.11228385358186</v>
      </c>
      <c r="J24" s="712">
        <v>61</v>
      </c>
      <c r="K24" s="691">
        <v>70.60857848641365</v>
      </c>
      <c r="L24" s="687">
        <v>61</v>
      </c>
      <c r="M24" s="706">
        <v>75.1</v>
      </c>
      <c r="N24" s="712">
        <v>73</v>
      </c>
      <c r="O24" s="691">
        <v>83.3</v>
      </c>
      <c r="P24" s="712" t="s">
        <v>20</v>
      </c>
      <c r="Q24" s="691" t="s">
        <v>20</v>
      </c>
      <c r="R24" s="698" t="s">
        <v>20</v>
      </c>
      <c r="S24" s="355" t="s">
        <v>20</v>
      </c>
    </row>
    <row r="25" spans="1:19" ht="19.5" customHeight="1">
      <c r="A25" s="683" t="s">
        <v>606</v>
      </c>
      <c r="B25" s="687" t="s">
        <v>20</v>
      </c>
      <c r="C25" s="706" t="s">
        <v>20</v>
      </c>
      <c r="D25" s="687" t="s">
        <v>20</v>
      </c>
      <c r="E25" s="706" t="s">
        <v>20</v>
      </c>
      <c r="F25" s="712">
        <v>144</v>
      </c>
      <c r="G25" s="691">
        <v>81.2</v>
      </c>
      <c r="H25" s="712">
        <v>144</v>
      </c>
      <c r="I25" s="691">
        <v>78.42085235920852</v>
      </c>
      <c r="J25" s="712">
        <v>170</v>
      </c>
      <c r="K25" s="691">
        <v>61.47139403706688</v>
      </c>
      <c r="L25" s="687" t="s">
        <v>20</v>
      </c>
      <c r="M25" s="706" t="s">
        <v>20</v>
      </c>
      <c r="N25" s="712" t="s">
        <v>20</v>
      </c>
      <c r="O25" s="691" t="s">
        <v>20</v>
      </c>
      <c r="P25" s="712" t="s">
        <v>20</v>
      </c>
      <c r="Q25" s="691" t="s">
        <v>20</v>
      </c>
      <c r="R25" s="698" t="s">
        <v>20</v>
      </c>
      <c r="S25" s="355" t="s">
        <v>20</v>
      </c>
    </row>
    <row r="26" spans="1:19" ht="19.5" customHeight="1">
      <c r="A26" s="683" t="s">
        <v>607</v>
      </c>
      <c r="B26" s="687" t="s">
        <v>20</v>
      </c>
      <c r="C26" s="706" t="s">
        <v>20</v>
      </c>
      <c r="D26" s="687" t="s">
        <v>20</v>
      </c>
      <c r="E26" s="706" t="s">
        <v>20</v>
      </c>
      <c r="F26" s="712">
        <v>25</v>
      </c>
      <c r="G26" s="691">
        <v>0</v>
      </c>
      <c r="H26" s="712">
        <v>25</v>
      </c>
      <c r="I26" s="691">
        <v>0</v>
      </c>
      <c r="J26" s="712">
        <v>25</v>
      </c>
      <c r="K26" s="691">
        <v>0</v>
      </c>
      <c r="L26" s="687">
        <v>25</v>
      </c>
      <c r="M26" s="706">
        <v>0</v>
      </c>
      <c r="N26" s="712">
        <v>25</v>
      </c>
      <c r="O26" s="691">
        <v>0</v>
      </c>
      <c r="P26" s="712" t="s">
        <v>20</v>
      </c>
      <c r="Q26" s="691" t="s">
        <v>20</v>
      </c>
      <c r="R26" s="698" t="s">
        <v>20</v>
      </c>
      <c r="S26" s="355" t="s">
        <v>20</v>
      </c>
    </row>
    <row r="27" spans="1:19" ht="19.5" customHeight="1">
      <c r="A27" s="683" t="s">
        <v>668</v>
      </c>
      <c r="B27" s="687" t="s">
        <v>20</v>
      </c>
      <c r="C27" s="706" t="s">
        <v>20</v>
      </c>
      <c r="D27" s="687" t="s">
        <v>20</v>
      </c>
      <c r="E27" s="706" t="s">
        <v>20</v>
      </c>
      <c r="F27" s="687" t="s">
        <v>20</v>
      </c>
      <c r="G27" s="706" t="s">
        <v>20</v>
      </c>
      <c r="H27" s="712">
        <v>25</v>
      </c>
      <c r="I27" s="691">
        <v>2.728767123287671</v>
      </c>
      <c r="J27" s="712">
        <v>25</v>
      </c>
      <c r="K27" s="691">
        <v>3.232876712328767</v>
      </c>
      <c r="L27" s="687">
        <v>25</v>
      </c>
      <c r="M27" s="706">
        <v>3.232876712328767</v>
      </c>
      <c r="N27" s="712">
        <v>25</v>
      </c>
      <c r="O27" s="691">
        <v>8.7</v>
      </c>
      <c r="P27" s="712">
        <v>25</v>
      </c>
      <c r="Q27" s="691">
        <v>11.375342465753425</v>
      </c>
      <c r="R27" s="698">
        <v>25</v>
      </c>
      <c r="S27" s="355">
        <v>6.16986301369863</v>
      </c>
    </row>
    <row r="28" spans="1:19" ht="19.5" customHeight="1">
      <c r="A28" s="683" t="s">
        <v>728</v>
      </c>
      <c r="B28" s="687" t="s">
        <v>20</v>
      </c>
      <c r="C28" s="706" t="s">
        <v>20</v>
      </c>
      <c r="D28" s="687" t="s">
        <v>20</v>
      </c>
      <c r="E28" s="706" t="s">
        <v>20</v>
      </c>
      <c r="F28" s="687" t="s">
        <v>20</v>
      </c>
      <c r="G28" s="706" t="s">
        <v>20</v>
      </c>
      <c r="H28" s="712">
        <v>25</v>
      </c>
      <c r="I28" s="691">
        <v>2.728767123287671</v>
      </c>
      <c r="J28" s="712">
        <v>119</v>
      </c>
      <c r="K28" s="691">
        <v>21.53102336825141</v>
      </c>
      <c r="L28" s="687">
        <v>119</v>
      </c>
      <c r="M28" s="706">
        <v>6.2</v>
      </c>
      <c r="N28" s="712">
        <v>119</v>
      </c>
      <c r="O28" s="691">
        <v>47</v>
      </c>
      <c r="P28" s="712">
        <v>119</v>
      </c>
      <c r="Q28" s="691">
        <v>59.94474502129619</v>
      </c>
      <c r="R28" s="698">
        <v>119</v>
      </c>
      <c r="S28" s="355">
        <v>65.59917117531944</v>
      </c>
    </row>
    <row r="29" spans="1:19" ht="19.5" customHeight="1">
      <c r="A29" s="703" t="s">
        <v>851</v>
      </c>
      <c r="B29" s="708" t="s">
        <v>20</v>
      </c>
      <c r="C29" s="709" t="s">
        <v>20</v>
      </c>
      <c r="D29" s="708" t="s">
        <v>20</v>
      </c>
      <c r="E29" s="709" t="s">
        <v>20</v>
      </c>
      <c r="F29" s="708" t="s">
        <v>20</v>
      </c>
      <c r="G29" s="709" t="s">
        <v>20</v>
      </c>
      <c r="H29" s="715" t="s">
        <v>20</v>
      </c>
      <c r="I29" s="716" t="s">
        <v>20</v>
      </c>
      <c r="J29" s="715" t="s">
        <v>20</v>
      </c>
      <c r="K29" s="716" t="s">
        <v>20</v>
      </c>
      <c r="L29" s="708">
        <v>8</v>
      </c>
      <c r="M29" s="709">
        <v>0</v>
      </c>
      <c r="N29" s="715">
        <v>8</v>
      </c>
      <c r="O29" s="716">
        <v>0</v>
      </c>
      <c r="P29" s="715">
        <v>8</v>
      </c>
      <c r="Q29" s="716" t="s">
        <v>20</v>
      </c>
      <c r="R29" s="698">
        <v>8</v>
      </c>
      <c r="S29" s="699" t="s">
        <v>20</v>
      </c>
    </row>
    <row r="30" spans="1:19" ht="19.5" customHeight="1">
      <c r="A30" s="703" t="s">
        <v>957</v>
      </c>
      <c r="B30" s="708" t="s">
        <v>20</v>
      </c>
      <c r="C30" s="709" t="s">
        <v>20</v>
      </c>
      <c r="D30" s="708" t="s">
        <v>20</v>
      </c>
      <c r="E30" s="709" t="s">
        <v>20</v>
      </c>
      <c r="F30" s="708" t="s">
        <v>20</v>
      </c>
      <c r="G30" s="709" t="s">
        <v>20</v>
      </c>
      <c r="H30" s="715" t="s">
        <v>20</v>
      </c>
      <c r="I30" s="716" t="s">
        <v>20</v>
      </c>
      <c r="J30" s="715" t="s">
        <v>20</v>
      </c>
      <c r="K30" s="716" t="s">
        <v>20</v>
      </c>
      <c r="L30" s="708" t="s">
        <v>20</v>
      </c>
      <c r="M30" s="709" t="s">
        <v>20</v>
      </c>
      <c r="N30" s="715" t="s">
        <v>20</v>
      </c>
      <c r="O30" s="716" t="s">
        <v>20</v>
      </c>
      <c r="P30" s="715">
        <v>98</v>
      </c>
      <c r="Q30" s="716">
        <v>45.227844562482524</v>
      </c>
      <c r="R30" s="705">
        <v>98</v>
      </c>
      <c r="S30" s="699">
        <v>54.213027676824154</v>
      </c>
    </row>
    <row r="31" spans="1:19" ht="19.5" customHeight="1">
      <c r="A31" s="703" t="s">
        <v>958</v>
      </c>
      <c r="B31" s="708" t="s">
        <v>20</v>
      </c>
      <c r="C31" s="709" t="s">
        <v>20</v>
      </c>
      <c r="D31" s="708" t="s">
        <v>20</v>
      </c>
      <c r="E31" s="709" t="s">
        <v>20</v>
      </c>
      <c r="F31" s="708" t="s">
        <v>20</v>
      </c>
      <c r="G31" s="709" t="s">
        <v>20</v>
      </c>
      <c r="H31" s="715" t="s">
        <v>20</v>
      </c>
      <c r="I31" s="716" t="s">
        <v>20</v>
      </c>
      <c r="J31" s="715" t="s">
        <v>20</v>
      </c>
      <c r="K31" s="716" t="s">
        <v>20</v>
      </c>
      <c r="L31" s="708" t="s">
        <v>20</v>
      </c>
      <c r="M31" s="709" t="s">
        <v>20</v>
      </c>
      <c r="N31" s="715" t="s">
        <v>20</v>
      </c>
      <c r="O31" s="716" t="s">
        <v>20</v>
      </c>
      <c r="P31" s="715" t="s">
        <v>20</v>
      </c>
      <c r="Q31" s="716" t="s">
        <v>20</v>
      </c>
      <c r="R31" s="705" t="s">
        <v>20</v>
      </c>
      <c r="S31" s="699" t="s">
        <v>20</v>
      </c>
    </row>
    <row r="32" spans="1:19" ht="24" customHeight="1" thickBot="1">
      <c r="A32" s="685" t="s">
        <v>95</v>
      </c>
      <c r="B32" s="693">
        <v>1936</v>
      </c>
      <c r="C32" s="710">
        <v>74.5</v>
      </c>
      <c r="D32" s="693">
        <v>1918</v>
      </c>
      <c r="E32" s="710">
        <v>86.8</v>
      </c>
      <c r="F32" s="693">
        <v>2163</v>
      </c>
      <c r="G32" s="710">
        <v>80.4</v>
      </c>
      <c r="H32" s="693">
        <v>2188</v>
      </c>
      <c r="I32" s="710">
        <v>87.8</v>
      </c>
      <c r="J32" s="693">
        <v>2320</v>
      </c>
      <c r="K32" s="710">
        <v>68.75035427491734</v>
      </c>
      <c r="L32" s="693">
        <v>2372</v>
      </c>
      <c r="M32" s="710">
        <v>68.75035427491734</v>
      </c>
      <c r="N32" s="693">
        <v>2188</v>
      </c>
      <c r="O32" s="710">
        <v>87.8</v>
      </c>
      <c r="P32" s="693">
        <v>2320</v>
      </c>
      <c r="Q32" s="710">
        <v>68.75035427491734</v>
      </c>
      <c r="R32" s="689">
        <v>2372</v>
      </c>
      <c r="S32" s="700">
        <v>68.75035427491734</v>
      </c>
    </row>
    <row r="33" spans="1:19" ht="14.25" customHeight="1" thickTop="1">
      <c r="A33" s="855"/>
      <c r="B33" s="855"/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</row>
    <row r="34" spans="1:4" ht="14.25" customHeight="1">
      <c r="A34" s="863" t="s">
        <v>576</v>
      </c>
      <c r="B34" s="863"/>
      <c r="C34" s="863"/>
      <c r="D34" s="863"/>
    </row>
    <row r="35" spans="1:4" ht="14.25" customHeight="1">
      <c r="A35" s="180" t="s">
        <v>951</v>
      </c>
      <c r="B35" s="681"/>
      <c r="C35" s="681"/>
      <c r="D35" s="681"/>
    </row>
    <row r="36" spans="1:17" ht="14.25" customHeight="1">
      <c r="A36" s="776" t="s">
        <v>955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622"/>
      <c r="Q36" s="622"/>
    </row>
    <row r="37" spans="1:4" ht="14.25" customHeight="1">
      <c r="A37" s="863" t="s">
        <v>575</v>
      </c>
      <c r="B37" s="863"/>
      <c r="C37" s="863"/>
      <c r="D37" s="863"/>
    </row>
    <row r="38" spans="1:19" ht="14.25" customHeight="1">
      <c r="A38" s="856"/>
      <c r="B38" s="856"/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</row>
    <row r="39" spans="1:4" ht="14.25" customHeight="1">
      <c r="A39" s="189" t="s">
        <v>670</v>
      </c>
      <c r="B39" s="189"/>
      <c r="C39" s="189"/>
      <c r="D39" s="189"/>
    </row>
    <row r="40" ht="14.25" customHeight="1">
      <c r="A40" s="65" t="s">
        <v>669</v>
      </c>
    </row>
    <row r="41" spans="1:10" ht="14.25" customHeight="1">
      <c r="A41" s="297" t="s">
        <v>890</v>
      </c>
      <c r="B41" s="297"/>
      <c r="C41" s="297"/>
      <c r="D41" s="297"/>
      <c r="E41" s="297"/>
      <c r="F41"/>
      <c r="G41"/>
      <c r="H41"/>
      <c r="I41"/>
      <c r="J41"/>
    </row>
    <row r="42" spans="1:10" ht="14.25" customHeight="1">
      <c r="A42" s="776" t="s">
        <v>891</v>
      </c>
      <c r="B42" s="776"/>
      <c r="C42" s="776"/>
      <c r="D42" s="776"/>
      <c r="E42" s="776"/>
      <c r="F42" s="776"/>
      <c r="G42" s="776"/>
      <c r="H42" s="776"/>
      <c r="I42" s="776"/>
      <c r="J42"/>
    </row>
    <row r="45" spans="2:3" ht="14.25" customHeight="1">
      <c r="B45" s="1006" t="s">
        <v>259</v>
      </c>
      <c r="C45" s="1006"/>
    </row>
  </sheetData>
  <sheetProtection/>
  <mergeCells count="19">
    <mergeCell ref="B45:C45"/>
    <mergeCell ref="H4:I4"/>
    <mergeCell ref="J4:K4"/>
    <mergeCell ref="L4:M4"/>
    <mergeCell ref="A42:I42"/>
    <mergeCell ref="A37:D37"/>
    <mergeCell ref="A4:A5"/>
    <mergeCell ref="B4:C4"/>
    <mergeCell ref="D4:E4"/>
    <mergeCell ref="F4:G4"/>
    <mergeCell ref="A38:S38"/>
    <mergeCell ref="A34:D34"/>
    <mergeCell ref="A36:O36"/>
    <mergeCell ref="N4:O4"/>
    <mergeCell ref="R4:S4"/>
    <mergeCell ref="A2:S2"/>
    <mergeCell ref="A3:S3"/>
    <mergeCell ref="P4:Q4"/>
    <mergeCell ref="A33:S3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1.625" style="0" customWidth="1"/>
    <col min="2" max="10" width="13.75390625" style="0" customWidth="1"/>
  </cols>
  <sheetData>
    <row r="1" spans="1:10" ht="13.5" thickBot="1">
      <c r="A1" s="66" t="s">
        <v>262</v>
      </c>
      <c r="J1" s="175" t="s">
        <v>261</v>
      </c>
    </row>
    <row r="2" spans="1:10" ht="28.5" customHeight="1" thickTop="1">
      <c r="A2" s="992" t="s">
        <v>342</v>
      </c>
      <c r="B2" s="993"/>
      <c r="C2" s="993"/>
      <c r="D2" s="993"/>
      <c r="E2" s="993"/>
      <c r="F2" s="993"/>
      <c r="G2" s="993"/>
      <c r="H2" s="993"/>
      <c r="I2" s="994"/>
      <c r="J2" s="995"/>
    </row>
    <row r="3" spans="1:10" ht="24.75" customHeight="1" thickBot="1">
      <c r="A3" s="996" t="s">
        <v>959</v>
      </c>
      <c r="B3" s="758"/>
      <c r="C3" s="758"/>
      <c r="D3" s="758"/>
      <c r="E3" s="758"/>
      <c r="F3" s="758"/>
      <c r="G3" s="758"/>
      <c r="H3" s="758"/>
      <c r="I3" s="1024"/>
      <c r="J3" s="759"/>
    </row>
    <row r="4" spans="1:10" ht="26.25" customHeight="1">
      <c r="A4" s="1025" t="s">
        <v>556</v>
      </c>
      <c r="B4" s="516">
        <v>2009</v>
      </c>
      <c r="C4" s="517">
        <v>2010</v>
      </c>
      <c r="D4" s="517">
        <v>2011</v>
      </c>
      <c r="E4" s="517">
        <v>2012</v>
      </c>
      <c r="F4" s="517">
        <v>2013</v>
      </c>
      <c r="G4" s="517">
        <v>2014</v>
      </c>
      <c r="H4" s="517">
        <v>2015</v>
      </c>
      <c r="I4" s="517">
        <v>2016</v>
      </c>
      <c r="J4" s="519">
        <v>2017</v>
      </c>
    </row>
    <row r="5" spans="1:10" ht="36" customHeight="1" thickBot="1">
      <c r="A5" s="1025"/>
      <c r="B5" s="518" t="s">
        <v>557</v>
      </c>
      <c r="C5" s="274" t="s">
        <v>557</v>
      </c>
      <c r="D5" s="274" t="s">
        <v>557</v>
      </c>
      <c r="E5" s="274" t="s">
        <v>557</v>
      </c>
      <c r="F5" s="274" t="s">
        <v>557</v>
      </c>
      <c r="G5" s="274" t="s">
        <v>557</v>
      </c>
      <c r="H5" s="274" t="s">
        <v>557</v>
      </c>
      <c r="I5" s="274" t="s">
        <v>557</v>
      </c>
      <c r="J5" s="520" t="s">
        <v>557</v>
      </c>
    </row>
    <row r="6" spans="1:10" ht="19.5" customHeight="1">
      <c r="A6" s="717" t="s">
        <v>558</v>
      </c>
      <c r="B6" s="719">
        <v>33562</v>
      </c>
      <c r="C6" s="398">
        <v>23123</v>
      </c>
      <c r="D6" s="398">
        <v>3528</v>
      </c>
      <c r="E6" s="398" t="s">
        <v>20</v>
      </c>
      <c r="F6" s="398" t="s">
        <v>20</v>
      </c>
      <c r="G6" s="398" t="s">
        <v>20</v>
      </c>
      <c r="H6" s="398" t="s">
        <v>20</v>
      </c>
      <c r="I6" s="398" t="s">
        <v>20</v>
      </c>
      <c r="J6" s="606" t="s">
        <v>20</v>
      </c>
    </row>
    <row r="7" spans="1:10" ht="19.5" customHeight="1">
      <c r="A7" s="684" t="s">
        <v>608</v>
      </c>
      <c r="B7" s="720">
        <v>64241</v>
      </c>
      <c r="C7" s="354">
        <v>49151</v>
      </c>
      <c r="D7" s="354">
        <v>38994</v>
      </c>
      <c r="E7" s="354" t="s">
        <v>20</v>
      </c>
      <c r="F7" s="354" t="s">
        <v>20</v>
      </c>
      <c r="G7" s="354" t="s">
        <v>20</v>
      </c>
      <c r="H7" s="354" t="s">
        <v>20</v>
      </c>
      <c r="I7" s="354" t="s">
        <v>20</v>
      </c>
      <c r="J7" s="401" t="s">
        <v>20</v>
      </c>
    </row>
    <row r="8" spans="1:10" ht="19.5" customHeight="1">
      <c r="A8" s="684" t="s">
        <v>962</v>
      </c>
      <c r="B8" s="720">
        <v>12414</v>
      </c>
      <c r="C8" s="354">
        <v>12622</v>
      </c>
      <c r="D8" s="354">
        <v>16959</v>
      </c>
      <c r="E8" s="354">
        <v>16152</v>
      </c>
      <c r="F8" s="354">
        <v>15466</v>
      </c>
      <c r="G8" s="354">
        <v>11928</v>
      </c>
      <c r="H8" s="354">
        <v>10381</v>
      </c>
      <c r="I8" s="354" t="s">
        <v>20</v>
      </c>
      <c r="J8" s="401" t="s">
        <v>20</v>
      </c>
    </row>
    <row r="9" spans="1:10" ht="19.5" customHeight="1">
      <c r="A9" s="684" t="s">
        <v>559</v>
      </c>
      <c r="B9" s="720">
        <v>53164</v>
      </c>
      <c r="C9" s="354">
        <v>40102</v>
      </c>
      <c r="D9" s="354">
        <v>35172</v>
      </c>
      <c r="E9" s="354">
        <v>27923</v>
      </c>
      <c r="F9" s="354">
        <v>19957</v>
      </c>
      <c r="G9" s="354">
        <v>17135</v>
      </c>
      <c r="H9" s="354">
        <v>16354</v>
      </c>
      <c r="I9" s="354"/>
      <c r="J9" s="401"/>
    </row>
    <row r="10" spans="1:10" ht="19.5" customHeight="1">
      <c r="A10" s="684" t="s">
        <v>609</v>
      </c>
      <c r="B10" s="720">
        <v>18526</v>
      </c>
      <c r="C10" s="354" t="s">
        <v>20</v>
      </c>
      <c r="D10" s="354" t="s">
        <v>20</v>
      </c>
      <c r="E10" s="354" t="s">
        <v>20</v>
      </c>
      <c r="F10" s="354" t="s">
        <v>20</v>
      </c>
      <c r="G10" s="354" t="s">
        <v>20</v>
      </c>
      <c r="H10" s="354" t="s">
        <v>20</v>
      </c>
      <c r="I10" s="354" t="s">
        <v>20</v>
      </c>
      <c r="J10" s="401" t="s">
        <v>20</v>
      </c>
    </row>
    <row r="11" spans="1:10" ht="19.5" customHeight="1">
      <c r="A11" s="684" t="s">
        <v>560</v>
      </c>
      <c r="B11" s="720">
        <v>44171</v>
      </c>
      <c r="C11" s="354">
        <v>48636</v>
      </c>
      <c r="D11" s="354">
        <v>55621</v>
      </c>
      <c r="E11" s="354" t="s">
        <v>672</v>
      </c>
      <c r="F11" s="354" t="s">
        <v>20</v>
      </c>
      <c r="G11" s="354" t="s">
        <v>20</v>
      </c>
      <c r="H11" s="354"/>
      <c r="I11" s="354" t="s">
        <v>20</v>
      </c>
      <c r="J11" s="401" t="s">
        <v>20</v>
      </c>
    </row>
    <row r="12" spans="1:10" ht="26.25" customHeight="1">
      <c r="A12" s="722" t="s">
        <v>960</v>
      </c>
      <c r="B12" s="720" t="s">
        <v>20</v>
      </c>
      <c r="C12" s="354" t="s">
        <v>20</v>
      </c>
      <c r="D12" s="354" t="s">
        <v>20</v>
      </c>
      <c r="E12" s="354" t="s">
        <v>20</v>
      </c>
      <c r="F12" s="354" t="s">
        <v>20</v>
      </c>
      <c r="G12" s="354" t="s">
        <v>20</v>
      </c>
      <c r="H12" s="354" t="s">
        <v>20</v>
      </c>
      <c r="I12" s="354" t="s">
        <v>20</v>
      </c>
      <c r="J12" s="401">
        <v>22626</v>
      </c>
    </row>
    <row r="13" spans="1:10" ht="19.5" customHeight="1">
      <c r="A13" s="684" t="s">
        <v>561</v>
      </c>
      <c r="B13" s="720">
        <v>17177</v>
      </c>
      <c r="C13" s="354">
        <v>18927</v>
      </c>
      <c r="D13" s="354">
        <v>15767</v>
      </c>
      <c r="E13" s="354">
        <v>10520</v>
      </c>
      <c r="F13" s="354">
        <v>15457</v>
      </c>
      <c r="G13" s="354">
        <v>2003</v>
      </c>
      <c r="H13" s="354" t="s">
        <v>20</v>
      </c>
      <c r="I13" s="354" t="s">
        <v>20</v>
      </c>
      <c r="J13" s="401"/>
    </row>
    <row r="14" spans="1:10" ht="19.5" customHeight="1">
      <c r="A14" s="684" t="s">
        <v>729</v>
      </c>
      <c r="B14" s="720" t="s">
        <v>20</v>
      </c>
      <c r="C14" s="354" t="s">
        <v>20</v>
      </c>
      <c r="D14" s="354" t="s">
        <v>20</v>
      </c>
      <c r="E14" s="354" t="s">
        <v>20</v>
      </c>
      <c r="F14" s="354">
        <v>2246</v>
      </c>
      <c r="G14" s="354">
        <v>1727</v>
      </c>
      <c r="H14" s="354">
        <v>1530</v>
      </c>
      <c r="I14" s="354">
        <v>1232</v>
      </c>
      <c r="J14" s="401">
        <v>1415</v>
      </c>
    </row>
    <row r="15" spans="1:10" ht="19.5" customHeight="1">
      <c r="A15" s="684" t="s">
        <v>730</v>
      </c>
      <c r="B15" s="720" t="s">
        <v>20</v>
      </c>
      <c r="C15" s="354" t="s">
        <v>20</v>
      </c>
      <c r="D15" s="354" t="s">
        <v>20</v>
      </c>
      <c r="E15" s="354" t="s">
        <v>20</v>
      </c>
      <c r="F15" s="354">
        <v>277</v>
      </c>
      <c r="G15" s="354">
        <v>597</v>
      </c>
      <c r="H15" s="354">
        <v>356</v>
      </c>
      <c r="I15" s="354" t="s">
        <v>20</v>
      </c>
      <c r="J15" s="401" t="s">
        <v>20</v>
      </c>
    </row>
    <row r="16" spans="1:10" ht="19.5" customHeight="1">
      <c r="A16" s="684" t="s">
        <v>731</v>
      </c>
      <c r="B16" s="720" t="s">
        <v>20</v>
      </c>
      <c r="C16" s="354" t="s">
        <v>20</v>
      </c>
      <c r="D16" s="354" t="s">
        <v>20</v>
      </c>
      <c r="E16" s="354" t="s">
        <v>20</v>
      </c>
      <c r="F16" s="354">
        <v>436</v>
      </c>
      <c r="G16" s="354">
        <v>4052</v>
      </c>
      <c r="H16" s="354">
        <v>66</v>
      </c>
      <c r="I16" s="354">
        <v>7715</v>
      </c>
      <c r="J16" s="401">
        <v>9067</v>
      </c>
    </row>
    <row r="17" spans="1:10" ht="19.5" customHeight="1">
      <c r="A17" s="684" t="s">
        <v>732</v>
      </c>
      <c r="B17" s="720" t="s">
        <v>20</v>
      </c>
      <c r="C17" s="354" t="s">
        <v>20</v>
      </c>
      <c r="D17" s="354" t="s">
        <v>20</v>
      </c>
      <c r="E17" s="354" t="s">
        <v>20</v>
      </c>
      <c r="F17" s="354">
        <v>4004</v>
      </c>
      <c r="G17" s="354">
        <v>4780</v>
      </c>
      <c r="H17" s="354">
        <v>5201</v>
      </c>
      <c r="I17" s="354">
        <v>5058</v>
      </c>
      <c r="J17" s="401">
        <v>5509</v>
      </c>
    </row>
    <row r="18" spans="1:10" ht="19.5" customHeight="1">
      <c r="A18" s="684" t="s">
        <v>733</v>
      </c>
      <c r="B18" s="720" t="s">
        <v>20</v>
      </c>
      <c r="C18" s="354" t="s">
        <v>20</v>
      </c>
      <c r="D18" s="354" t="s">
        <v>20</v>
      </c>
      <c r="E18" s="354" t="s">
        <v>20</v>
      </c>
      <c r="F18" s="354">
        <v>5851</v>
      </c>
      <c r="G18" s="354">
        <v>2891</v>
      </c>
      <c r="H18" s="354">
        <v>8929</v>
      </c>
      <c r="I18" s="354">
        <v>3259</v>
      </c>
      <c r="J18" s="401">
        <v>2326</v>
      </c>
    </row>
    <row r="19" spans="1:10" ht="19.5" customHeight="1" thickBot="1">
      <c r="A19" s="718" t="s">
        <v>24</v>
      </c>
      <c r="B19" s="721">
        <v>243255</v>
      </c>
      <c r="C19" s="402">
        <f>SUM(C6:C18)</f>
        <v>192561</v>
      </c>
      <c r="D19" s="402">
        <f>SUM(D6:D18)</f>
        <v>166041</v>
      </c>
      <c r="E19" s="402">
        <v>81717</v>
      </c>
      <c r="F19" s="402">
        <v>63694</v>
      </c>
      <c r="G19" s="402">
        <v>45113</v>
      </c>
      <c r="H19" s="402">
        <v>81717</v>
      </c>
      <c r="I19" s="402">
        <v>63694</v>
      </c>
      <c r="J19" s="403">
        <v>45113</v>
      </c>
    </row>
    <row r="20" spans="1:10" ht="14.25" customHeight="1" thickTop="1">
      <c r="A20" s="778"/>
      <c r="B20" s="778"/>
      <c r="C20" s="778"/>
      <c r="D20" s="778"/>
      <c r="E20" s="778"/>
      <c r="F20" s="778"/>
      <c r="G20" s="778"/>
      <c r="H20" s="778"/>
      <c r="I20" s="778"/>
      <c r="J20" s="778"/>
    </row>
    <row r="21" spans="1:7" ht="14.25" customHeight="1">
      <c r="A21" s="863" t="s">
        <v>576</v>
      </c>
      <c r="B21" s="863"/>
      <c r="C21" s="863"/>
      <c r="D21" s="863"/>
      <c r="E21" s="180"/>
      <c r="F21" s="180"/>
      <c r="G21" s="180"/>
    </row>
    <row r="22" spans="1:7" ht="14.25" customHeight="1">
      <c r="A22" s="180" t="s">
        <v>951</v>
      </c>
      <c r="B22" s="180"/>
      <c r="C22" s="180"/>
      <c r="D22" s="180"/>
      <c r="E22" s="180"/>
      <c r="F22" s="180"/>
      <c r="G22" s="180"/>
    </row>
    <row r="23" spans="1:13" ht="14.25" customHeight="1">
      <c r="A23" s="776" t="s">
        <v>946</v>
      </c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</row>
    <row r="24" spans="1:7" ht="14.25" customHeight="1">
      <c r="A24" s="863" t="s">
        <v>575</v>
      </c>
      <c r="B24" s="863"/>
      <c r="C24" s="863"/>
      <c r="D24" s="863"/>
      <c r="E24" s="180"/>
      <c r="F24" s="180"/>
      <c r="G24" s="180"/>
    </row>
    <row r="25" spans="1:10" ht="14.25" customHeight="1">
      <c r="A25" s="856"/>
      <c r="B25" s="856"/>
      <c r="C25" s="856"/>
      <c r="D25" s="856"/>
      <c r="E25" s="856"/>
      <c r="F25" s="856"/>
      <c r="G25" s="856"/>
      <c r="H25" s="856"/>
      <c r="I25" s="856"/>
      <c r="J25" s="856"/>
    </row>
    <row r="26" spans="1:7" ht="14.25" customHeight="1">
      <c r="A26" s="776" t="s">
        <v>671</v>
      </c>
      <c r="B26" s="776"/>
      <c r="C26" s="776"/>
      <c r="D26" s="776"/>
      <c r="E26" s="400"/>
      <c r="F26" s="400"/>
      <c r="G26" s="400"/>
    </row>
    <row r="27" spans="1:8" ht="14.25" customHeight="1">
      <c r="A27" s="984" t="s">
        <v>961</v>
      </c>
      <c r="B27" s="984"/>
      <c r="C27" s="984"/>
      <c r="D27" s="984"/>
      <c r="E27" s="984"/>
      <c r="F27" s="984"/>
      <c r="G27" s="984"/>
      <c r="H27" s="984"/>
    </row>
    <row r="29" ht="17.25" customHeight="1"/>
    <row r="30" ht="12.75" customHeight="1">
      <c r="C30" s="177" t="s">
        <v>259</v>
      </c>
    </row>
    <row r="31" ht="19.5" customHeight="1"/>
    <row r="32" ht="19.5" customHeight="1"/>
    <row r="33" ht="19.5" customHeight="1"/>
    <row r="34" ht="19.5" customHeight="1"/>
  </sheetData>
  <sheetProtection/>
  <mergeCells count="10">
    <mergeCell ref="A25:J25"/>
    <mergeCell ref="A2:J2"/>
    <mergeCell ref="A3:J3"/>
    <mergeCell ref="A27:H27"/>
    <mergeCell ref="A26:D26"/>
    <mergeCell ref="A24:D24"/>
    <mergeCell ref="A4:A5"/>
    <mergeCell ref="A21:D21"/>
    <mergeCell ref="A23:M23"/>
    <mergeCell ref="A20:J2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12.625" style="0" customWidth="1"/>
    <col min="2" max="2" width="37.25390625" style="0" customWidth="1"/>
    <col min="3" max="3" width="10.625" style="0" customWidth="1"/>
    <col min="4" max="4" width="10.00390625" style="0" customWidth="1"/>
    <col min="5" max="5" width="11.00390625" style="0" customWidth="1"/>
    <col min="6" max="6" width="10.75390625" style="0" customWidth="1"/>
    <col min="7" max="7" width="10.875" style="0" customWidth="1"/>
    <col min="8" max="8" width="10.625" style="0" customWidth="1"/>
  </cols>
  <sheetData>
    <row r="1" spans="1:8" ht="13.5" thickBot="1">
      <c r="A1" s="66" t="s">
        <v>262</v>
      </c>
      <c r="H1" s="175" t="s">
        <v>261</v>
      </c>
    </row>
    <row r="2" spans="1:8" ht="24" customHeight="1" thickTop="1">
      <c r="A2" s="1017" t="s">
        <v>343</v>
      </c>
      <c r="B2" s="1018"/>
      <c r="C2" s="1018"/>
      <c r="D2" s="1018"/>
      <c r="E2" s="1018"/>
      <c r="F2" s="1018"/>
      <c r="G2" s="1018"/>
      <c r="H2" s="1019"/>
    </row>
    <row r="3" spans="1:8" ht="20.25" customHeight="1">
      <c r="A3" s="846" t="s">
        <v>309</v>
      </c>
      <c r="B3" s="847"/>
      <c r="C3" s="847"/>
      <c r="D3" s="847"/>
      <c r="E3" s="847"/>
      <c r="F3" s="847"/>
      <c r="G3" s="847"/>
      <c r="H3" s="848"/>
    </row>
    <row r="4" spans="1:8" ht="24.75" customHeight="1">
      <c r="A4" s="846"/>
      <c r="B4" s="847"/>
      <c r="C4" s="847"/>
      <c r="D4" s="847"/>
      <c r="E4" s="847"/>
      <c r="F4" s="847"/>
      <c r="G4" s="847"/>
      <c r="H4" s="848"/>
    </row>
    <row r="5" spans="1:8" ht="24.75" customHeight="1">
      <c r="A5" s="846"/>
      <c r="B5" s="847"/>
      <c r="C5" s="847"/>
      <c r="D5" s="847"/>
      <c r="E5" s="847"/>
      <c r="F5" s="847"/>
      <c r="G5" s="847"/>
      <c r="H5" s="848"/>
    </row>
    <row r="6" spans="1:8" ht="36.75" customHeight="1">
      <c r="A6" s="43" t="s">
        <v>108</v>
      </c>
      <c r="B6" s="47" t="s">
        <v>109</v>
      </c>
      <c r="C6" s="21" t="s">
        <v>110</v>
      </c>
      <c r="D6" s="21" t="s">
        <v>111</v>
      </c>
      <c r="E6" s="33" t="s">
        <v>112</v>
      </c>
      <c r="F6" s="33" t="s">
        <v>113</v>
      </c>
      <c r="G6" s="21" t="s">
        <v>114</v>
      </c>
      <c r="H6" s="61" t="s">
        <v>293</v>
      </c>
    </row>
    <row r="7" spans="1:8" ht="19.5" customHeight="1">
      <c r="A7" s="27" t="s">
        <v>76</v>
      </c>
      <c r="B7" s="24" t="s">
        <v>85</v>
      </c>
      <c r="C7" s="25">
        <v>44314</v>
      </c>
      <c r="D7" s="8">
        <v>50736</v>
      </c>
      <c r="E7" s="35">
        <f>C7/G7*100</f>
        <v>46.62177801157286</v>
      </c>
      <c r="F7" s="35">
        <f>D7/G7*100</f>
        <v>53.37822198842714</v>
      </c>
      <c r="G7" s="8">
        <f>SUM(C7:D7)</f>
        <v>95050</v>
      </c>
      <c r="H7" s="118">
        <f>G7/$G$17*100</f>
        <v>15.097990005623027</v>
      </c>
    </row>
    <row r="8" spans="1:8" ht="19.5" customHeight="1">
      <c r="A8" s="29" t="s">
        <v>77</v>
      </c>
      <c r="B8" s="26" t="s">
        <v>86</v>
      </c>
      <c r="C8" s="8">
        <v>34872</v>
      </c>
      <c r="D8" s="8">
        <v>51893</v>
      </c>
      <c r="E8" s="35">
        <f>C8/G8*100</f>
        <v>40.19132138535124</v>
      </c>
      <c r="F8" s="35">
        <f aca="true" t="shared" si="0" ref="F8:F17">D8/G8*100</f>
        <v>59.80867861464877</v>
      </c>
      <c r="G8" s="8">
        <f>SUM(C8:D8)</f>
        <v>86765</v>
      </c>
      <c r="H8" s="118">
        <f aca="true" t="shared" si="1" ref="H8:H17">G8/$G$17*100</f>
        <v>13.781978988299654</v>
      </c>
    </row>
    <row r="9" spans="1:8" ht="19.5" customHeight="1">
      <c r="A9" s="29" t="s">
        <v>78</v>
      </c>
      <c r="B9" s="26" t="s">
        <v>87</v>
      </c>
      <c r="C9" s="8">
        <v>34677</v>
      </c>
      <c r="D9" s="8">
        <v>42259</v>
      </c>
      <c r="E9" s="35">
        <f aca="true" t="shared" si="2" ref="E9:E16">C9/G9*100</f>
        <v>45.07252781532702</v>
      </c>
      <c r="F9" s="35">
        <f t="shared" si="0"/>
        <v>54.92747218467298</v>
      </c>
      <c r="G9" s="8">
        <f aca="true" t="shared" si="3" ref="G9:G17">SUM(C9:D9)</f>
        <v>76936</v>
      </c>
      <c r="H9" s="118">
        <f t="shared" si="1"/>
        <v>12.220714982352586</v>
      </c>
    </row>
    <row r="10" spans="1:8" ht="19.5" customHeight="1">
      <c r="A10" s="29" t="s">
        <v>79</v>
      </c>
      <c r="B10" s="26" t="s">
        <v>88</v>
      </c>
      <c r="C10" s="8">
        <v>34606</v>
      </c>
      <c r="D10" s="8">
        <v>40842</v>
      </c>
      <c r="E10" s="35">
        <f t="shared" si="2"/>
        <v>45.867352348637475</v>
      </c>
      <c r="F10" s="35">
        <f t="shared" si="0"/>
        <v>54.13264765136253</v>
      </c>
      <c r="G10" s="8">
        <f t="shared" si="3"/>
        <v>75448</v>
      </c>
      <c r="H10" s="118">
        <f>G10/$G$17*100</f>
        <v>11.984357179844778</v>
      </c>
    </row>
    <row r="11" spans="1:8" ht="19.5" customHeight="1">
      <c r="A11" s="29" t="s">
        <v>80</v>
      </c>
      <c r="B11" s="26" t="s">
        <v>89</v>
      </c>
      <c r="C11" s="8">
        <v>31066</v>
      </c>
      <c r="D11" s="8">
        <v>30745</v>
      </c>
      <c r="E11" s="35">
        <f t="shared" si="2"/>
        <v>50.259662519616256</v>
      </c>
      <c r="F11" s="35">
        <f t="shared" si="0"/>
        <v>49.74033748038375</v>
      </c>
      <c r="G11" s="8">
        <f t="shared" si="3"/>
        <v>61811</v>
      </c>
      <c r="H11" s="118">
        <f t="shared" si="1"/>
        <v>9.818220518017517</v>
      </c>
    </row>
    <row r="12" spans="1:8" ht="19.5" customHeight="1">
      <c r="A12" s="29" t="s">
        <v>81</v>
      </c>
      <c r="B12" s="26" t="s">
        <v>90</v>
      </c>
      <c r="C12" s="8">
        <v>25197</v>
      </c>
      <c r="D12" s="8">
        <v>33785</v>
      </c>
      <c r="E12" s="35">
        <f t="shared" si="2"/>
        <v>42.71981282425147</v>
      </c>
      <c r="F12" s="35">
        <f t="shared" si="0"/>
        <v>57.28018717574853</v>
      </c>
      <c r="G12" s="8">
        <f t="shared" si="3"/>
        <v>58982</v>
      </c>
      <c r="H12" s="118">
        <f t="shared" si="1"/>
        <v>9.368854776556102</v>
      </c>
    </row>
    <row r="13" spans="1:8" ht="19.5" customHeight="1">
      <c r="A13" s="29" t="s">
        <v>82</v>
      </c>
      <c r="B13" s="26" t="s">
        <v>91</v>
      </c>
      <c r="C13" s="8">
        <v>20021</v>
      </c>
      <c r="D13" s="8">
        <v>33297</v>
      </c>
      <c r="E13" s="35">
        <f t="shared" si="2"/>
        <v>37.550170674068795</v>
      </c>
      <c r="F13" s="35">
        <f t="shared" si="0"/>
        <v>62.449829325931205</v>
      </c>
      <c r="G13" s="8">
        <f t="shared" si="3"/>
        <v>53318</v>
      </c>
      <c r="H13" s="118">
        <f t="shared" si="1"/>
        <v>8.469170237977997</v>
      </c>
    </row>
    <row r="14" spans="1:8" ht="19.5" customHeight="1">
      <c r="A14" s="29" t="s">
        <v>76</v>
      </c>
      <c r="B14" s="26" t="s">
        <v>92</v>
      </c>
      <c r="C14" s="8">
        <v>21395</v>
      </c>
      <c r="D14" s="8">
        <v>23849</v>
      </c>
      <c r="E14" s="35">
        <f t="shared" si="2"/>
        <v>47.28803819290956</v>
      </c>
      <c r="F14" s="35">
        <f t="shared" si="0"/>
        <v>52.71196180709045</v>
      </c>
      <c r="G14" s="8">
        <f t="shared" si="3"/>
        <v>45244</v>
      </c>
      <c r="H14" s="118">
        <f t="shared" si="1"/>
        <v>7.186675011198404</v>
      </c>
    </row>
    <row r="15" spans="1:8" ht="19.5" customHeight="1">
      <c r="A15" s="29" t="s">
        <v>83</v>
      </c>
      <c r="B15" s="26" t="s">
        <v>93</v>
      </c>
      <c r="C15" s="8">
        <v>15747</v>
      </c>
      <c r="D15" s="8">
        <v>23103</v>
      </c>
      <c r="E15" s="35">
        <f t="shared" si="2"/>
        <v>40.53281853281853</v>
      </c>
      <c r="F15" s="35">
        <f t="shared" si="0"/>
        <v>59.46718146718146</v>
      </c>
      <c r="G15" s="8">
        <f t="shared" si="3"/>
        <v>38850</v>
      </c>
      <c r="H15" s="118">
        <f t="shared" si="1"/>
        <v>6.171035367895367</v>
      </c>
    </row>
    <row r="16" spans="1:8" ht="19.5" customHeight="1">
      <c r="A16" s="29" t="s">
        <v>84</v>
      </c>
      <c r="B16" s="26" t="s">
        <v>94</v>
      </c>
      <c r="C16" s="8">
        <v>14974</v>
      </c>
      <c r="D16" s="8">
        <v>22176</v>
      </c>
      <c r="E16" s="35">
        <f t="shared" si="2"/>
        <v>40.30686406460296</v>
      </c>
      <c r="F16" s="35">
        <f t="shared" si="0"/>
        <v>59.69313593539704</v>
      </c>
      <c r="G16" s="8">
        <f t="shared" si="3"/>
        <v>37150</v>
      </c>
      <c r="H16" s="118">
        <f t="shared" si="1"/>
        <v>5.901002932234566</v>
      </c>
    </row>
    <row r="17" spans="1:8" ht="24" customHeight="1" thickBot="1">
      <c r="A17" s="1026" t="s">
        <v>95</v>
      </c>
      <c r="B17" s="1027"/>
      <c r="C17" s="14">
        <f>SUM(C7:C16)</f>
        <v>276869</v>
      </c>
      <c r="D17" s="14">
        <f>SUM(D7:D16)</f>
        <v>352685</v>
      </c>
      <c r="E17" s="36">
        <f>C17/G17*100</f>
        <v>43.97859436998256</v>
      </c>
      <c r="F17" s="36">
        <f t="shared" si="0"/>
        <v>56.02140563001744</v>
      </c>
      <c r="G17" s="14">
        <f t="shared" si="3"/>
        <v>629554</v>
      </c>
      <c r="H17" s="32">
        <f t="shared" si="1"/>
        <v>100</v>
      </c>
    </row>
    <row r="18" spans="1:8" ht="14.25" customHeight="1" thickTop="1">
      <c r="A18" s="1030"/>
      <c r="B18" s="1030"/>
      <c r="C18" s="1030"/>
      <c r="D18" s="1030"/>
      <c r="E18" s="1030"/>
      <c r="F18" s="1030"/>
      <c r="G18" s="1030"/>
      <c r="H18" s="1030"/>
    </row>
    <row r="19" spans="1:8" ht="14.25" customHeight="1">
      <c r="A19" s="739" t="s">
        <v>976</v>
      </c>
      <c r="B19" s="178"/>
      <c r="C19" s="178"/>
      <c r="D19" s="178"/>
      <c r="E19" s="178"/>
      <c r="F19" s="178"/>
      <c r="G19" s="178"/>
      <c r="H19" s="178"/>
    </row>
    <row r="20" spans="1:8" ht="14.25" customHeight="1">
      <c r="A20" s="781" t="s">
        <v>977</v>
      </c>
      <c r="B20" s="1031"/>
      <c r="C20" s="1031"/>
      <c r="D20" s="1031"/>
      <c r="E20" s="1031"/>
      <c r="F20" s="1031"/>
      <c r="G20" s="1031"/>
      <c r="H20" s="1031"/>
    </row>
    <row r="21" spans="1:8" ht="14.25" customHeight="1">
      <c r="A21" s="1032"/>
      <c r="B21" s="1032"/>
      <c r="C21" s="1032"/>
      <c r="D21" s="1032"/>
      <c r="E21" s="1032"/>
      <c r="F21" s="1032"/>
      <c r="G21" s="1032"/>
      <c r="H21" s="1032"/>
    </row>
    <row r="22" spans="1:8" ht="13.5" customHeight="1">
      <c r="A22" s="1028" t="s">
        <v>96</v>
      </c>
      <c r="B22" s="1029"/>
      <c r="C22" s="1029"/>
      <c r="D22" s="1029"/>
      <c r="E22" s="1029"/>
      <c r="F22" s="1029"/>
      <c r="G22" s="1029"/>
      <c r="H22" s="1029"/>
    </row>
    <row r="23" spans="1:8" ht="11.25" customHeight="1">
      <c r="A23" s="1029"/>
      <c r="B23" s="1029"/>
      <c r="C23" s="1029"/>
      <c r="D23" s="1029"/>
      <c r="E23" s="1029"/>
      <c r="F23" s="1029"/>
      <c r="G23" s="1029"/>
      <c r="H23" s="1029"/>
    </row>
    <row r="24" spans="1:8" ht="15" customHeight="1">
      <c r="A24" s="1029"/>
      <c r="B24" s="1029"/>
      <c r="C24" s="1029"/>
      <c r="D24" s="1029"/>
      <c r="E24" s="1029"/>
      <c r="F24" s="1029"/>
      <c r="G24" s="1029"/>
      <c r="H24" s="1029"/>
    </row>
    <row r="27" spans="3:4" ht="12.75">
      <c r="C27" s="764" t="s">
        <v>259</v>
      </c>
      <c r="D27" s="764"/>
    </row>
  </sheetData>
  <sheetProtection/>
  <mergeCells count="8">
    <mergeCell ref="C27:D27"/>
    <mergeCell ref="A17:B17"/>
    <mergeCell ref="A2:H2"/>
    <mergeCell ref="A3:H5"/>
    <mergeCell ref="A22:H24"/>
    <mergeCell ref="A18:H18"/>
    <mergeCell ref="A20:H20"/>
    <mergeCell ref="A21:H21"/>
  </mergeCells>
  <hyperlinks>
    <hyperlink ref="A1" r:id="rId1" display="http://kayham.erciyes.edu.tr/"/>
  </hyperlinks>
  <printOptions/>
  <pageMargins left="1.63" right="0.22" top="0.984251968503937" bottom="0.61" header="0.5118110236220472" footer="0.36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9.875" style="0" customWidth="1"/>
    <col min="4" max="4" width="10.75390625" style="0" customWidth="1"/>
    <col min="5" max="5" width="9.375" style="0" customWidth="1"/>
    <col min="6" max="6" width="9.625" style="0" customWidth="1"/>
    <col min="7" max="7" width="9.00390625" style="0" bestFit="1" customWidth="1"/>
    <col min="8" max="8" width="10.25390625" style="0" customWidth="1"/>
    <col min="9" max="11" width="11.875" style="0" customWidth="1"/>
    <col min="12" max="12" width="9.875" style="0" customWidth="1"/>
    <col min="14" max="14" width="11.25390625" style="0" customWidth="1"/>
    <col min="15" max="15" width="15.125" style="0" customWidth="1"/>
  </cols>
  <sheetData>
    <row r="1" spans="1:15" ht="13.5" thickBot="1">
      <c r="A1" s="66" t="s">
        <v>262</v>
      </c>
      <c r="O1" s="175" t="s">
        <v>261</v>
      </c>
    </row>
    <row r="2" spans="1:15" ht="23.25" customHeight="1" thickBot="1" thickTop="1">
      <c r="A2" s="765" t="s">
        <v>98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7"/>
    </row>
    <row r="3" spans="1:15" ht="20.25" customHeight="1">
      <c r="A3" s="768" t="s">
        <v>904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70"/>
    </row>
    <row r="4" spans="1:15" ht="28.5" customHeight="1" thickBot="1">
      <c r="A4" s="783"/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5"/>
    </row>
    <row r="5" spans="1:15" ht="45.75" customHeight="1">
      <c r="A5" s="786" t="s">
        <v>18</v>
      </c>
      <c r="B5" s="787" t="s">
        <v>10</v>
      </c>
      <c r="C5" s="787"/>
      <c r="D5" s="779" t="s">
        <v>11</v>
      </c>
      <c r="E5" s="779"/>
      <c r="F5" s="779" t="s">
        <v>12</v>
      </c>
      <c r="G5" s="779"/>
      <c r="H5" s="779" t="s">
        <v>13</v>
      </c>
      <c r="I5" s="779"/>
      <c r="J5" s="779" t="s">
        <v>359</v>
      </c>
      <c r="K5" s="779"/>
      <c r="L5" s="779" t="s">
        <v>14</v>
      </c>
      <c r="M5" s="779"/>
      <c r="N5" s="779" t="s">
        <v>19</v>
      </c>
      <c r="O5" s="788" t="s">
        <v>103</v>
      </c>
    </row>
    <row r="6" spans="1:15" ht="30.75" customHeight="1" thickBot="1">
      <c r="A6" s="783"/>
      <c r="B6" s="192" t="s">
        <v>15</v>
      </c>
      <c r="C6" s="192" t="s">
        <v>16</v>
      </c>
      <c r="D6" s="192" t="s">
        <v>15</v>
      </c>
      <c r="E6" s="192" t="s">
        <v>17</v>
      </c>
      <c r="F6" s="192" t="s">
        <v>15</v>
      </c>
      <c r="G6" s="192" t="s">
        <v>17</v>
      </c>
      <c r="H6" s="192" t="s">
        <v>15</v>
      </c>
      <c r="I6" s="192" t="s">
        <v>17</v>
      </c>
      <c r="J6" s="192" t="s">
        <v>15</v>
      </c>
      <c r="K6" s="192" t="s">
        <v>17</v>
      </c>
      <c r="L6" s="192" t="s">
        <v>15</v>
      </c>
      <c r="M6" s="192" t="s">
        <v>17</v>
      </c>
      <c r="N6" s="784"/>
      <c r="O6" s="789"/>
    </row>
    <row r="7" spans="1:15" ht="21.75" customHeight="1">
      <c r="A7" s="196">
        <v>2001</v>
      </c>
      <c r="B7" s="202">
        <v>16703</v>
      </c>
      <c r="C7" s="203">
        <v>94.9</v>
      </c>
      <c r="D7" s="204">
        <v>18</v>
      </c>
      <c r="E7" s="205">
        <f>D7/N7*100</f>
        <v>0.10222045544891817</v>
      </c>
      <c r="F7" s="204">
        <v>593</v>
      </c>
      <c r="G7" s="203">
        <v>3.4</v>
      </c>
      <c r="H7" s="204">
        <v>31</v>
      </c>
      <c r="I7" s="203">
        <v>0.2</v>
      </c>
      <c r="J7" s="204" t="s">
        <v>20</v>
      </c>
      <c r="K7" s="203" t="s">
        <v>20</v>
      </c>
      <c r="L7" s="204">
        <v>264</v>
      </c>
      <c r="M7" s="203">
        <v>1.5</v>
      </c>
      <c r="N7" s="194">
        <f aca="true" t="shared" si="0" ref="N7:N12">SUM(B7,D7,F7,H7,L7)</f>
        <v>17609</v>
      </c>
      <c r="O7" s="197" t="s">
        <v>20</v>
      </c>
    </row>
    <row r="8" spans="1:15" ht="21.75" customHeight="1">
      <c r="A8" s="198">
        <v>2002</v>
      </c>
      <c r="B8" s="206">
        <v>16220</v>
      </c>
      <c r="C8" s="210">
        <f aca="true" t="shared" si="1" ref="C8:C23">B8/N8*100</f>
        <v>96.50740762777414</v>
      </c>
      <c r="D8" s="208">
        <v>7</v>
      </c>
      <c r="E8" s="209">
        <f aca="true" t="shared" si="2" ref="E8:E13">D8/N8*100</f>
        <v>0.04164931278633903</v>
      </c>
      <c r="F8" s="208">
        <v>368</v>
      </c>
      <c r="G8" s="207">
        <v>2.2</v>
      </c>
      <c r="H8" s="208">
        <v>44</v>
      </c>
      <c r="I8" s="207">
        <v>0.3</v>
      </c>
      <c r="J8" s="208" t="s">
        <v>20</v>
      </c>
      <c r="K8" s="207" t="s">
        <v>20</v>
      </c>
      <c r="L8" s="208">
        <v>168</v>
      </c>
      <c r="M8" s="210">
        <v>1</v>
      </c>
      <c r="N8" s="195">
        <f t="shared" si="0"/>
        <v>16807</v>
      </c>
      <c r="O8" s="199">
        <f aca="true" t="shared" si="3" ref="O8:O23">(N8-N7)/N7*100</f>
        <v>-4.5544891816684645</v>
      </c>
    </row>
    <row r="9" spans="1:15" ht="21.75" customHeight="1">
      <c r="A9" s="198">
        <v>2003</v>
      </c>
      <c r="B9" s="206">
        <v>16948</v>
      </c>
      <c r="C9" s="210">
        <f t="shared" si="1"/>
        <v>96.70204267944767</v>
      </c>
      <c r="D9" s="208">
        <v>10</v>
      </c>
      <c r="E9" s="211">
        <f t="shared" si="2"/>
        <v>0.05705808513066301</v>
      </c>
      <c r="F9" s="208">
        <v>241</v>
      </c>
      <c r="G9" s="207">
        <v>1.4</v>
      </c>
      <c r="H9" s="208">
        <v>43</v>
      </c>
      <c r="I9" s="207">
        <v>0.2</v>
      </c>
      <c r="J9" s="208" t="s">
        <v>20</v>
      </c>
      <c r="K9" s="207" t="s">
        <v>20</v>
      </c>
      <c r="L9" s="208">
        <v>284</v>
      </c>
      <c r="M9" s="207">
        <v>1.6</v>
      </c>
      <c r="N9" s="195">
        <f t="shared" si="0"/>
        <v>17526</v>
      </c>
      <c r="O9" s="199">
        <f t="shared" si="3"/>
        <v>4.27797941333968</v>
      </c>
    </row>
    <row r="10" spans="1:15" ht="21.75" customHeight="1">
      <c r="A10" s="198">
        <v>2004</v>
      </c>
      <c r="B10" s="206">
        <v>19291</v>
      </c>
      <c r="C10" s="210">
        <f t="shared" si="1"/>
        <v>97.26718096102456</v>
      </c>
      <c r="D10" s="208">
        <v>16</v>
      </c>
      <c r="E10" s="211">
        <f t="shared" si="2"/>
        <v>0.0806736247668028</v>
      </c>
      <c r="F10" s="208">
        <v>178</v>
      </c>
      <c r="G10" s="207">
        <v>0.9</v>
      </c>
      <c r="H10" s="208">
        <v>60</v>
      </c>
      <c r="I10" s="207">
        <v>0.3</v>
      </c>
      <c r="J10" s="208" t="s">
        <v>20</v>
      </c>
      <c r="K10" s="207" t="s">
        <v>20</v>
      </c>
      <c r="L10" s="208">
        <v>288</v>
      </c>
      <c r="M10" s="207">
        <v>1.5</v>
      </c>
      <c r="N10" s="195">
        <f t="shared" si="0"/>
        <v>19833</v>
      </c>
      <c r="O10" s="199">
        <f t="shared" si="3"/>
        <v>13.163300239643958</v>
      </c>
    </row>
    <row r="11" spans="1:15" ht="21.75" customHeight="1">
      <c r="A11" s="198">
        <v>2005</v>
      </c>
      <c r="B11" s="206">
        <v>20527</v>
      </c>
      <c r="C11" s="210">
        <f t="shared" si="1"/>
        <v>97.87812321190158</v>
      </c>
      <c r="D11" s="208">
        <v>5</v>
      </c>
      <c r="E11" s="209">
        <f t="shared" si="2"/>
        <v>0.02384131222582491</v>
      </c>
      <c r="F11" s="208">
        <v>111</v>
      </c>
      <c r="G11" s="207">
        <v>0.5</v>
      </c>
      <c r="H11" s="208">
        <v>65</v>
      </c>
      <c r="I11" s="207">
        <v>0.3</v>
      </c>
      <c r="J11" s="208" t="s">
        <v>20</v>
      </c>
      <c r="K11" s="207" t="s">
        <v>20</v>
      </c>
      <c r="L11" s="208">
        <v>264</v>
      </c>
      <c r="M11" s="207">
        <v>1.3</v>
      </c>
      <c r="N11" s="195">
        <f t="shared" si="0"/>
        <v>20972</v>
      </c>
      <c r="O11" s="199">
        <f t="shared" si="3"/>
        <v>5.742953663086774</v>
      </c>
    </row>
    <row r="12" spans="1:15" ht="21.75" customHeight="1">
      <c r="A12" s="198">
        <v>2006</v>
      </c>
      <c r="B12" s="206">
        <v>21600</v>
      </c>
      <c r="C12" s="210">
        <f t="shared" si="1"/>
        <v>98.56712603814913</v>
      </c>
      <c r="D12" s="208">
        <v>2</v>
      </c>
      <c r="E12" s="209">
        <f t="shared" si="2"/>
        <v>0.009126585744273066</v>
      </c>
      <c r="F12" s="208">
        <v>78</v>
      </c>
      <c r="G12" s="207">
        <v>0.4</v>
      </c>
      <c r="H12" s="208">
        <v>22</v>
      </c>
      <c r="I12" s="207">
        <v>0.1</v>
      </c>
      <c r="J12" s="208" t="s">
        <v>20</v>
      </c>
      <c r="K12" s="207" t="s">
        <v>20</v>
      </c>
      <c r="L12" s="208">
        <v>212</v>
      </c>
      <c r="M12" s="210">
        <v>1</v>
      </c>
      <c r="N12" s="195">
        <f t="shared" si="0"/>
        <v>21914</v>
      </c>
      <c r="O12" s="199">
        <f t="shared" si="3"/>
        <v>4.491703223345413</v>
      </c>
    </row>
    <row r="13" spans="1:15" ht="21.75" customHeight="1">
      <c r="A13" s="198">
        <v>2007</v>
      </c>
      <c r="B13" s="212">
        <v>21782</v>
      </c>
      <c r="C13" s="210">
        <f t="shared" si="1"/>
        <v>98.91018072836255</v>
      </c>
      <c r="D13" s="208">
        <v>2</v>
      </c>
      <c r="E13" s="209">
        <f t="shared" si="2"/>
        <v>0.009081827263645445</v>
      </c>
      <c r="F13" s="208">
        <v>50</v>
      </c>
      <c r="G13" s="210">
        <f>F13/N13*100</f>
        <v>0.2270456815911361</v>
      </c>
      <c r="H13" s="208">
        <v>21</v>
      </c>
      <c r="I13" s="210">
        <f>H13/N13*100</f>
        <v>0.09535918626827718</v>
      </c>
      <c r="J13" s="208" t="s">
        <v>20</v>
      </c>
      <c r="K13" s="207" t="s">
        <v>20</v>
      </c>
      <c r="L13" s="208">
        <v>167</v>
      </c>
      <c r="M13" s="210">
        <f aca="true" t="shared" si="4" ref="M13:M18">L13/N13*100</f>
        <v>0.7583325765143947</v>
      </c>
      <c r="N13" s="213">
        <f>B13+D13+F13+H13+L13</f>
        <v>22022</v>
      </c>
      <c r="O13" s="199">
        <f t="shared" si="3"/>
        <v>0.49283563019074567</v>
      </c>
    </row>
    <row r="14" spans="1:15" ht="21.75" customHeight="1">
      <c r="A14" s="198">
        <v>2008</v>
      </c>
      <c r="B14" s="212">
        <v>21901</v>
      </c>
      <c r="C14" s="210">
        <f t="shared" si="1"/>
        <v>99.23875118945126</v>
      </c>
      <c r="D14" s="208">
        <v>0</v>
      </c>
      <c r="E14" s="210">
        <f>D14/N14*100</f>
        <v>0</v>
      </c>
      <c r="F14" s="208">
        <v>30</v>
      </c>
      <c r="G14" s="210">
        <f>F14/N14*100</f>
        <v>0.13593728759798812</v>
      </c>
      <c r="H14" s="208">
        <v>12</v>
      </c>
      <c r="I14" s="210">
        <f>H14/N14*100</f>
        <v>0.054374915039195254</v>
      </c>
      <c r="J14" s="208" t="s">
        <v>20</v>
      </c>
      <c r="K14" s="207" t="s">
        <v>20</v>
      </c>
      <c r="L14" s="208">
        <v>126</v>
      </c>
      <c r="M14" s="210">
        <f t="shared" si="4"/>
        <v>0.5709366079115501</v>
      </c>
      <c r="N14" s="213">
        <f>B14+D14+F14+H14+L14</f>
        <v>22069</v>
      </c>
      <c r="O14" s="199">
        <f t="shared" si="3"/>
        <v>0.21342294069566797</v>
      </c>
    </row>
    <row r="15" spans="1:15" ht="21.75" customHeight="1">
      <c r="A15" s="198">
        <v>2009</v>
      </c>
      <c r="B15" s="212">
        <v>19717</v>
      </c>
      <c r="C15" s="210">
        <f t="shared" si="1"/>
        <v>99.50040371417037</v>
      </c>
      <c r="D15" s="208">
        <v>2</v>
      </c>
      <c r="E15" s="210">
        <f>D15/N15*100</f>
        <v>0.010092854259184497</v>
      </c>
      <c r="F15" s="208">
        <v>19</v>
      </c>
      <c r="G15" s="210">
        <f>F15/N15*100</f>
        <v>0.09588211546225273</v>
      </c>
      <c r="H15" s="208">
        <v>3</v>
      </c>
      <c r="I15" s="210">
        <f>H15/N15*100</f>
        <v>0.015139281388776746</v>
      </c>
      <c r="J15" s="208" t="s">
        <v>20</v>
      </c>
      <c r="K15" s="207" t="s">
        <v>20</v>
      </c>
      <c r="L15" s="208">
        <v>75</v>
      </c>
      <c r="M15" s="210">
        <f t="shared" si="4"/>
        <v>0.37848203471941866</v>
      </c>
      <c r="N15" s="213">
        <f>B15+D15+F15+H15+L15</f>
        <v>19816</v>
      </c>
      <c r="O15" s="199">
        <f t="shared" si="3"/>
        <v>-10.208890298608909</v>
      </c>
    </row>
    <row r="16" spans="1:15" ht="21.75" customHeight="1">
      <c r="A16" s="198">
        <v>2010</v>
      </c>
      <c r="B16" s="232">
        <v>18622</v>
      </c>
      <c r="C16" s="210">
        <f t="shared" si="1"/>
        <v>96.07387917247073</v>
      </c>
      <c r="D16" s="208" t="s">
        <v>20</v>
      </c>
      <c r="E16" s="210" t="s">
        <v>20</v>
      </c>
      <c r="F16" s="208" t="s">
        <v>20</v>
      </c>
      <c r="G16" s="210" t="s">
        <v>20</v>
      </c>
      <c r="H16" s="208" t="s">
        <v>20</v>
      </c>
      <c r="I16" s="210" t="s">
        <v>20</v>
      </c>
      <c r="J16" s="233">
        <v>728</v>
      </c>
      <c r="K16" s="234">
        <f>J16/N16*100</f>
        <v>3.755868544600939</v>
      </c>
      <c r="L16" s="233">
        <v>33</v>
      </c>
      <c r="M16" s="234">
        <f t="shared" si="4"/>
        <v>0.17025228292833927</v>
      </c>
      <c r="N16" s="235">
        <v>19383</v>
      </c>
      <c r="O16" s="199">
        <f t="shared" si="3"/>
        <v>-2.1851029471134438</v>
      </c>
    </row>
    <row r="17" spans="1:15" ht="21.75" customHeight="1">
      <c r="A17" s="198">
        <v>2011</v>
      </c>
      <c r="B17" s="232">
        <v>20447</v>
      </c>
      <c r="C17" s="210">
        <f t="shared" si="1"/>
        <v>99.4745803940647</v>
      </c>
      <c r="D17" s="208" t="s">
        <v>20</v>
      </c>
      <c r="E17" s="210" t="s">
        <v>20</v>
      </c>
      <c r="F17" s="208" t="s">
        <v>20</v>
      </c>
      <c r="G17" s="210" t="s">
        <v>20</v>
      </c>
      <c r="H17" s="208" t="s">
        <v>20</v>
      </c>
      <c r="I17" s="210" t="s">
        <v>20</v>
      </c>
      <c r="J17" s="233">
        <v>54</v>
      </c>
      <c r="K17" s="234">
        <f>J17/N17*100</f>
        <v>0.2627098029676478</v>
      </c>
      <c r="L17" s="233">
        <v>24</v>
      </c>
      <c r="M17" s="234">
        <f t="shared" si="4"/>
        <v>0.11675991243006568</v>
      </c>
      <c r="N17" s="235">
        <v>20555</v>
      </c>
      <c r="O17" s="199">
        <f t="shared" si="3"/>
        <v>6.046535624000413</v>
      </c>
    </row>
    <row r="18" spans="1:15" ht="21.75" customHeight="1">
      <c r="A18" s="198">
        <v>2012</v>
      </c>
      <c r="B18" s="232">
        <v>20512</v>
      </c>
      <c r="C18" s="210">
        <f t="shared" si="1"/>
        <v>97.13041007671181</v>
      </c>
      <c r="D18" s="208" t="s">
        <v>20</v>
      </c>
      <c r="E18" s="210" t="s">
        <v>20</v>
      </c>
      <c r="F18" s="208" t="s">
        <v>20</v>
      </c>
      <c r="G18" s="210" t="s">
        <v>20</v>
      </c>
      <c r="H18" s="208" t="s">
        <v>20</v>
      </c>
      <c r="I18" s="210" t="s">
        <v>20</v>
      </c>
      <c r="J18" s="233">
        <v>576</v>
      </c>
      <c r="K18" s="234">
        <f>J18/N18*100</f>
        <v>2.7275310161947153</v>
      </c>
      <c r="L18" s="233">
        <v>30</v>
      </c>
      <c r="M18" s="234">
        <f t="shared" si="4"/>
        <v>0.14205890709347474</v>
      </c>
      <c r="N18" s="235">
        <v>21118</v>
      </c>
      <c r="O18" s="199">
        <f t="shared" si="3"/>
        <v>2.7389929457552906</v>
      </c>
    </row>
    <row r="19" spans="1:15" ht="21.75" customHeight="1">
      <c r="A19" s="198">
        <v>2013</v>
      </c>
      <c r="B19" s="232">
        <v>19948</v>
      </c>
      <c r="C19" s="210">
        <f t="shared" si="1"/>
        <v>94.2365835222978</v>
      </c>
      <c r="D19" s="208" t="s">
        <v>20</v>
      </c>
      <c r="E19" s="210" t="s">
        <v>20</v>
      </c>
      <c r="F19" s="208" t="s">
        <v>20</v>
      </c>
      <c r="G19" s="210" t="s">
        <v>20</v>
      </c>
      <c r="H19" s="208" t="s">
        <v>20</v>
      </c>
      <c r="I19" s="210" t="s">
        <v>20</v>
      </c>
      <c r="J19" s="233">
        <v>1194</v>
      </c>
      <c r="K19" s="234">
        <v>5.6</v>
      </c>
      <c r="L19" s="233">
        <v>26</v>
      </c>
      <c r="M19" s="234">
        <v>0.2</v>
      </c>
      <c r="N19" s="235">
        <v>21168</v>
      </c>
      <c r="O19" s="199">
        <f t="shared" si="3"/>
        <v>0.23676484515579127</v>
      </c>
    </row>
    <row r="20" spans="1:15" ht="21.75" customHeight="1">
      <c r="A20" s="635">
        <v>2014</v>
      </c>
      <c r="B20" s="636">
        <v>19486</v>
      </c>
      <c r="C20" s="210">
        <f t="shared" si="1"/>
        <v>92.67132734103771</v>
      </c>
      <c r="D20" s="638" t="s">
        <v>20</v>
      </c>
      <c r="E20" s="637" t="s">
        <v>20</v>
      </c>
      <c r="F20" s="638">
        <v>1520</v>
      </c>
      <c r="G20" s="637">
        <v>7.23</v>
      </c>
      <c r="H20" s="638">
        <v>6</v>
      </c>
      <c r="I20" s="637">
        <v>0.03</v>
      </c>
      <c r="J20" s="639" t="s">
        <v>20</v>
      </c>
      <c r="K20" s="640" t="s">
        <v>20</v>
      </c>
      <c r="L20" s="639">
        <v>15</v>
      </c>
      <c r="M20" s="640">
        <v>0.07</v>
      </c>
      <c r="N20" s="641">
        <v>21027</v>
      </c>
      <c r="O20" s="199">
        <f t="shared" si="3"/>
        <v>-0.6660997732426304</v>
      </c>
    </row>
    <row r="21" spans="1:15" ht="21.75" customHeight="1">
      <c r="A21" s="635">
        <v>2015</v>
      </c>
      <c r="B21" s="636">
        <v>25306</v>
      </c>
      <c r="C21" s="210">
        <f t="shared" si="1"/>
        <v>99.88947659272125</v>
      </c>
      <c r="D21" s="208" t="s">
        <v>20</v>
      </c>
      <c r="E21" s="210" t="s">
        <v>20</v>
      </c>
      <c r="F21" s="208" t="s">
        <v>20</v>
      </c>
      <c r="G21" s="210" t="s">
        <v>20</v>
      </c>
      <c r="H21" s="208" t="s">
        <v>20</v>
      </c>
      <c r="I21" s="210" t="s">
        <v>20</v>
      </c>
      <c r="J21" s="639" t="s">
        <v>20</v>
      </c>
      <c r="K21" s="640" t="s">
        <v>20</v>
      </c>
      <c r="L21" s="639" t="s">
        <v>20</v>
      </c>
      <c r="M21" s="640" t="s">
        <v>20</v>
      </c>
      <c r="N21" s="641">
        <v>25334</v>
      </c>
      <c r="O21" s="199">
        <f t="shared" si="3"/>
        <v>20.48318828173301</v>
      </c>
    </row>
    <row r="22" spans="1:15" ht="21.75" customHeight="1">
      <c r="A22" s="635">
        <v>2016</v>
      </c>
      <c r="B22" s="636">
        <v>24644</v>
      </c>
      <c r="C22" s="210">
        <f t="shared" si="1"/>
        <v>99.8946088366437</v>
      </c>
      <c r="D22" s="208" t="s">
        <v>20</v>
      </c>
      <c r="E22" s="210" t="s">
        <v>20</v>
      </c>
      <c r="F22" s="208" t="s">
        <v>20</v>
      </c>
      <c r="G22" s="210" t="s">
        <v>20</v>
      </c>
      <c r="H22" s="208" t="s">
        <v>20</v>
      </c>
      <c r="I22" s="210" t="s">
        <v>20</v>
      </c>
      <c r="J22" s="639" t="s">
        <v>20</v>
      </c>
      <c r="K22" s="640" t="s">
        <v>20</v>
      </c>
      <c r="L22" s="639" t="s">
        <v>20</v>
      </c>
      <c r="M22" s="640" t="s">
        <v>20</v>
      </c>
      <c r="N22" s="641">
        <v>24670</v>
      </c>
      <c r="O22" s="199">
        <f t="shared" si="3"/>
        <v>-2.6209836583247808</v>
      </c>
    </row>
    <row r="23" spans="1:15" ht="21.75" customHeight="1" thickBot="1">
      <c r="A23" s="200">
        <v>2017</v>
      </c>
      <c r="B23" s="216">
        <v>23378</v>
      </c>
      <c r="C23" s="214">
        <f t="shared" si="1"/>
        <v>99.95296934456368</v>
      </c>
      <c r="D23" s="215" t="s">
        <v>20</v>
      </c>
      <c r="E23" s="214" t="s">
        <v>20</v>
      </c>
      <c r="F23" s="642" t="s">
        <v>20</v>
      </c>
      <c r="G23" s="643" t="s">
        <v>20</v>
      </c>
      <c r="H23" s="642" t="s">
        <v>20</v>
      </c>
      <c r="I23" s="643" t="s">
        <v>20</v>
      </c>
      <c r="J23" s="215" t="s">
        <v>20</v>
      </c>
      <c r="K23" s="563" t="s">
        <v>20</v>
      </c>
      <c r="L23" s="644" t="s">
        <v>20</v>
      </c>
      <c r="M23" s="645" t="s">
        <v>20</v>
      </c>
      <c r="N23" s="217">
        <v>23389</v>
      </c>
      <c r="O23" s="201">
        <f t="shared" si="3"/>
        <v>-5.1925415484394</v>
      </c>
    </row>
    <row r="24" spans="1:15" ht="14.25" customHeight="1" thickTop="1">
      <c r="A24" s="782"/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</row>
    <row r="25" spans="1:15" ht="14.25" customHeight="1">
      <c r="A25" s="774" t="s">
        <v>384</v>
      </c>
      <c r="B25" s="780"/>
      <c r="C25" s="780"/>
      <c r="D25" s="780"/>
      <c r="E25" s="780"/>
      <c r="F25" s="780"/>
      <c r="G25" s="780"/>
      <c r="H25" s="780"/>
      <c r="I25" s="780"/>
      <c r="J25" s="780"/>
      <c r="K25" s="780"/>
      <c r="L25" s="190"/>
      <c r="M25" s="190"/>
      <c r="N25" s="190"/>
      <c r="O25" s="190"/>
    </row>
    <row r="26" spans="1:15" ht="14.25" customHeight="1">
      <c r="A26" s="775" t="s">
        <v>903</v>
      </c>
      <c r="B26" s="774"/>
      <c r="C26" s="774"/>
      <c r="D26" s="774"/>
      <c r="E26" s="774"/>
      <c r="F26" s="178"/>
      <c r="G26" s="178"/>
      <c r="H26" s="178"/>
      <c r="I26" s="178"/>
      <c r="J26" s="178"/>
      <c r="K26" s="178"/>
      <c r="L26" s="106"/>
      <c r="M26" s="106"/>
      <c r="N26" s="106"/>
      <c r="O26" s="106"/>
    </row>
    <row r="27" spans="1:15" ht="14.25" customHeight="1">
      <c r="A27" s="781" t="s">
        <v>702</v>
      </c>
      <c r="B27" s="781"/>
      <c r="C27" s="781"/>
      <c r="D27" s="781"/>
      <c r="E27" s="781"/>
      <c r="F27" s="781"/>
      <c r="G27" s="781"/>
      <c r="H27" s="781"/>
      <c r="I27" s="781"/>
      <c r="J27" s="781"/>
      <c r="K27" s="190"/>
      <c r="L27" s="106"/>
      <c r="M27" s="106"/>
      <c r="N27" s="106"/>
      <c r="O27" s="106"/>
    </row>
    <row r="28" spans="1:15" ht="14.25" customHeight="1">
      <c r="A28" s="776" t="s">
        <v>386</v>
      </c>
      <c r="B28" s="776"/>
      <c r="C28" s="776"/>
      <c r="D28" s="776"/>
      <c r="E28" s="776"/>
      <c r="F28" s="776"/>
      <c r="G28" s="776"/>
      <c r="H28" s="225"/>
      <c r="I28" s="190"/>
      <c r="J28" s="190"/>
      <c r="K28" s="190"/>
      <c r="L28" s="237"/>
      <c r="M28" s="237"/>
      <c r="N28" s="237"/>
      <c r="O28" s="237"/>
    </row>
    <row r="29" spans="1:15" ht="15.75" customHeight="1">
      <c r="A29" s="400"/>
      <c r="B29" s="400"/>
      <c r="C29" s="400"/>
      <c r="D29" s="400"/>
      <c r="E29" s="400"/>
      <c r="F29" s="400"/>
      <c r="G29" s="400"/>
      <c r="H29" s="225"/>
      <c r="I29" s="190"/>
      <c r="J29" s="190"/>
      <c r="K29" s="190"/>
      <c r="L29" s="237"/>
      <c r="M29" s="237"/>
      <c r="N29" s="237"/>
      <c r="O29" s="237"/>
    </row>
    <row r="30" ht="12" customHeight="1"/>
    <row r="31" spans="3:4" ht="12.75">
      <c r="C31" s="764" t="s">
        <v>259</v>
      </c>
      <c r="D31" s="764"/>
    </row>
  </sheetData>
  <sheetProtection/>
  <mergeCells count="17">
    <mergeCell ref="A2:O2"/>
    <mergeCell ref="A3:O4"/>
    <mergeCell ref="L5:M5"/>
    <mergeCell ref="A5:A6"/>
    <mergeCell ref="N5:N6"/>
    <mergeCell ref="B5:C5"/>
    <mergeCell ref="D5:E5"/>
    <mergeCell ref="F5:G5"/>
    <mergeCell ref="H5:I5"/>
    <mergeCell ref="O5:O6"/>
    <mergeCell ref="J5:K5"/>
    <mergeCell ref="C31:D31"/>
    <mergeCell ref="A25:K25"/>
    <mergeCell ref="A26:E26"/>
    <mergeCell ref="A28:G28"/>
    <mergeCell ref="A27:J27"/>
    <mergeCell ref="A24:O24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300" verticalDpi="300" orientation="landscape" paperSize="9" scale="95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7.25390625" style="0" customWidth="1"/>
    <col min="2" max="2" width="12.375" style="0" customWidth="1"/>
    <col min="3" max="3" width="32.875" style="0" customWidth="1"/>
    <col min="4" max="4" width="10.25390625" style="0" customWidth="1"/>
    <col min="5" max="5" width="10.62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875" style="0" customWidth="1"/>
  </cols>
  <sheetData>
    <row r="1" spans="1:9" ht="13.5" thickBot="1">
      <c r="A1" s="66" t="s">
        <v>262</v>
      </c>
      <c r="I1" s="175" t="s">
        <v>261</v>
      </c>
    </row>
    <row r="2" spans="1:9" ht="28.5" customHeight="1" thickTop="1">
      <c r="A2" s="992" t="s">
        <v>347</v>
      </c>
      <c r="B2" s="993"/>
      <c r="C2" s="993"/>
      <c r="D2" s="993"/>
      <c r="E2" s="993"/>
      <c r="F2" s="993"/>
      <c r="G2" s="993"/>
      <c r="H2" s="993"/>
      <c r="I2" s="995"/>
    </row>
    <row r="3" spans="1:9" ht="24.75" customHeight="1">
      <c r="A3" s="1036" t="s">
        <v>310</v>
      </c>
      <c r="B3" s="1037"/>
      <c r="C3" s="1037"/>
      <c r="D3" s="1037"/>
      <c r="E3" s="1037"/>
      <c r="F3" s="1037"/>
      <c r="G3" s="1037"/>
      <c r="H3" s="1037"/>
      <c r="I3" s="1038"/>
    </row>
    <row r="4" spans="1:9" ht="26.25" customHeight="1">
      <c r="A4" s="1039"/>
      <c r="B4" s="1040"/>
      <c r="C4" s="1040"/>
      <c r="D4" s="1040"/>
      <c r="E4" s="1040"/>
      <c r="F4" s="1040"/>
      <c r="G4" s="1040"/>
      <c r="H4" s="1040"/>
      <c r="I4" s="1041"/>
    </row>
    <row r="5" spans="1:9" ht="36" customHeight="1">
      <c r="A5" s="20" t="s">
        <v>125</v>
      </c>
      <c r="B5" s="2" t="s">
        <v>108</v>
      </c>
      <c r="C5" s="21" t="s">
        <v>109</v>
      </c>
      <c r="D5" s="21" t="s">
        <v>110</v>
      </c>
      <c r="E5" s="21" t="s">
        <v>111</v>
      </c>
      <c r="F5" s="21" t="s">
        <v>114</v>
      </c>
      <c r="G5" s="33" t="s">
        <v>112</v>
      </c>
      <c r="H5" s="33" t="s">
        <v>113</v>
      </c>
      <c r="I5" s="3" t="s">
        <v>128</v>
      </c>
    </row>
    <row r="6" spans="1:9" ht="19.5" customHeight="1">
      <c r="A6" s="10">
        <v>1</v>
      </c>
      <c r="B6" s="49" t="s">
        <v>115</v>
      </c>
      <c r="C6" s="26" t="s">
        <v>85</v>
      </c>
      <c r="D6" s="8">
        <v>11576</v>
      </c>
      <c r="E6" s="8">
        <v>13391</v>
      </c>
      <c r="F6" s="8">
        <f>SUM(D6:E6)</f>
        <v>24967</v>
      </c>
      <c r="G6" s="50">
        <f>D6/F6*100</f>
        <v>46.36520206672808</v>
      </c>
      <c r="H6" s="50">
        <f>E6/F6*100</f>
        <v>53.63479793327192</v>
      </c>
      <c r="I6" s="119">
        <f>F6/$F$16*100</f>
        <v>20.109216556456744</v>
      </c>
    </row>
    <row r="7" spans="1:9" ht="19.5" customHeight="1">
      <c r="A7" s="10">
        <v>2</v>
      </c>
      <c r="B7" s="49" t="s">
        <v>116</v>
      </c>
      <c r="C7" s="26" t="s">
        <v>87</v>
      </c>
      <c r="D7" s="8">
        <v>7703</v>
      </c>
      <c r="E7" s="8">
        <v>8952</v>
      </c>
      <c r="F7" s="8">
        <f aca="true" t="shared" si="0" ref="F7:F15">SUM(D7:E7)</f>
        <v>16655</v>
      </c>
      <c r="G7" s="50">
        <f aca="true" t="shared" si="1" ref="G7:G16">D7/F7*100</f>
        <v>46.25037526268388</v>
      </c>
      <c r="H7" s="50">
        <f aca="true" t="shared" si="2" ref="H7:H16">E7/F7*100</f>
        <v>53.749624737316125</v>
      </c>
      <c r="I7" s="119">
        <f aca="true" t="shared" si="3" ref="I7:I15">F7/$F$16*100</f>
        <v>13.414467166571356</v>
      </c>
    </row>
    <row r="8" spans="1:9" ht="19.5" customHeight="1">
      <c r="A8" s="10">
        <v>3</v>
      </c>
      <c r="B8" s="49" t="s">
        <v>117</v>
      </c>
      <c r="C8" s="26" t="s">
        <v>86</v>
      </c>
      <c r="D8" s="8">
        <v>10584</v>
      </c>
      <c r="E8" s="8">
        <v>16647</v>
      </c>
      <c r="F8" s="8">
        <f t="shared" si="0"/>
        <v>27231</v>
      </c>
      <c r="G8" s="50">
        <f t="shared" si="1"/>
        <v>38.867467224854025</v>
      </c>
      <c r="H8" s="50">
        <f t="shared" si="2"/>
        <v>61.132532775145975</v>
      </c>
      <c r="I8" s="119">
        <f t="shared" si="3"/>
        <v>21.93271422473159</v>
      </c>
    </row>
    <row r="9" spans="1:9" ht="19.5" customHeight="1">
      <c r="A9" s="10">
        <v>4</v>
      </c>
      <c r="B9" s="49" t="s">
        <v>115</v>
      </c>
      <c r="C9" s="26" t="s">
        <v>92</v>
      </c>
      <c r="D9" s="8">
        <v>5680</v>
      </c>
      <c r="E9" s="8">
        <v>6208</v>
      </c>
      <c r="F9" s="8">
        <f t="shared" si="0"/>
        <v>11888</v>
      </c>
      <c r="G9" s="50">
        <f t="shared" si="1"/>
        <v>47.7792732166891</v>
      </c>
      <c r="H9" s="50">
        <f t="shared" si="2"/>
        <v>52.2207267833109</v>
      </c>
      <c r="I9" s="119">
        <f t="shared" si="3"/>
        <v>9.574973622107493</v>
      </c>
    </row>
    <row r="10" spans="1:9" ht="19.5" customHeight="1">
      <c r="A10" s="10">
        <v>5</v>
      </c>
      <c r="B10" s="49" t="s">
        <v>118</v>
      </c>
      <c r="C10" s="26" t="s">
        <v>126</v>
      </c>
      <c r="D10" s="8">
        <v>4825</v>
      </c>
      <c r="E10" s="8">
        <v>5637</v>
      </c>
      <c r="F10" s="8">
        <f t="shared" si="0"/>
        <v>10462</v>
      </c>
      <c r="G10" s="50">
        <f t="shared" si="1"/>
        <v>46.11928885490346</v>
      </c>
      <c r="H10" s="50">
        <f t="shared" si="2"/>
        <v>53.88071114509654</v>
      </c>
      <c r="I10" s="119">
        <f t="shared" si="3"/>
        <v>8.42642782928067</v>
      </c>
    </row>
    <row r="11" spans="1:9" ht="19.5" customHeight="1">
      <c r="A11" s="10">
        <v>6</v>
      </c>
      <c r="B11" s="49" t="s">
        <v>119</v>
      </c>
      <c r="C11" s="26" t="s">
        <v>90</v>
      </c>
      <c r="D11" s="8">
        <v>2005</v>
      </c>
      <c r="E11" s="8">
        <v>4897</v>
      </c>
      <c r="F11" s="8">
        <f t="shared" si="0"/>
        <v>6902</v>
      </c>
      <c r="G11" s="50">
        <f t="shared" si="1"/>
        <v>29.04955085482469</v>
      </c>
      <c r="H11" s="50">
        <f t="shared" si="2"/>
        <v>70.95044914517531</v>
      </c>
      <c r="I11" s="119">
        <f t="shared" si="3"/>
        <v>5.559090506374993</v>
      </c>
    </row>
    <row r="12" spans="1:9" ht="19.5" customHeight="1">
      <c r="A12" s="10">
        <v>7</v>
      </c>
      <c r="B12" s="49" t="s">
        <v>120</v>
      </c>
      <c r="C12" s="26" t="s">
        <v>93</v>
      </c>
      <c r="D12" s="8">
        <v>3007</v>
      </c>
      <c r="E12" s="8">
        <v>4527</v>
      </c>
      <c r="F12" s="8">
        <f t="shared" si="0"/>
        <v>7534</v>
      </c>
      <c r="G12" s="50">
        <f t="shared" si="1"/>
        <v>39.91239713299708</v>
      </c>
      <c r="H12" s="50">
        <f t="shared" si="2"/>
        <v>60.08760286700292</v>
      </c>
      <c r="I12" s="119">
        <f t="shared" si="3"/>
        <v>6.068123424373978</v>
      </c>
    </row>
    <row r="13" spans="1:9" ht="19.5" customHeight="1">
      <c r="A13" s="10">
        <v>8</v>
      </c>
      <c r="B13" s="49" t="s">
        <v>121</v>
      </c>
      <c r="C13" s="26" t="s">
        <v>91</v>
      </c>
      <c r="D13" s="8">
        <v>1956</v>
      </c>
      <c r="E13" s="8">
        <v>4596</v>
      </c>
      <c r="F13" s="8">
        <f t="shared" si="0"/>
        <v>6552</v>
      </c>
      <c r="G13" s="50">
        <f t="shared" si="1"/>
        <v>29.853479853479854</v>
      </c>
      <c r="H13" s="50">
        <f t="shared" si="2"/>
        <v>70.14652014652015</v>
      </c>
      <c r="I13" s="119">
        <f t="shared" si="3"/>
        <v>5.277189365078087</v>
      </c>
    </row>
    <row r="14" spans="1:9" ht="19.5" customHeight="1">
      <c r="A14" s="10">
        <v>9</v>
      </c>
      <c r="B14" s="49" t="s">
        <v>122</v>
      </c>
      <c r="C14" s="26" t="s">
        <v>89</v>
      </c>
      <c r="D14" s="8">
        <v>2453</v>
      </c>
      <c r="E14" s="8">
        <v>4090</v>
      </c>
      <c r="F14" s="8">
        <f t="shared" si="0"/>
        <v>6543</v>
      </c>
      <c r="G14" s="50">
        <f t="shared" si="1"/>
        <v>37.49044780681645</v>
      </c>
      <c r="H14" s="50">
        <f t="shared" si="2"/>
        <v>62.50955219318356</v>
      </c>
      <c r="I14" s="119">
        <f t="shared" si="3"/>
        <v>5.2699404785875945</v>
      </c>
    </row>
    <row r="15" spans="1:9" ht="19.5" customHeight="1">
      <c r="A15" s="10">
        <v>10</v>
      </c>
      <c r="B15" s="49" t="s">
        <v>123</v>
      </c>
      <c r="C15" s="26" t="s">
        <v>127</v>
      </c>
      <c r="D15" s="8">
        <v>2155</v>
      </c>
      <c r="E15" s="8">
        <v>3268</v>
      </c>
      <c r="F15" s="8">
        <f t="shared" si="0"/>
        <v>5423</v>
      </c>
      <c r="G15" s="50">
        <f t="shared" si="1"/>
        <v>39.738152314217224</v>
      </c>
      <c r="H15" s="50">
        <f t="shared" si="2"/>
        <v>60.261847685782776</v>
      </c>
      <c r="I15" s="119">
        <f t="shared" si="3"/>
        <v>4.367856826437495</v>
      </c>
    </row>
    <row r="16" spans="1:9" ht="25.5" customHeight="1" thickBot="1">
      <c r="A16" s="1033" t="s">
        <v>124</v>
      </c>
      <c r="B16" s="1034"/>
      <c r="C16" s="1035"/>
      <c r="D16" s="46">
        <f>SUM(D6:D15)</f>
        <v>51944</v>
      </c>
      <c r="E16" s="46">
        <f>SUM(E6:E15)</f>
        <v>72213</v>
      </c>
      <c r="F16" s="46">
        <f>SUM(F6:F15)</f>
        <v>124157</v>
      </c>
      <c r="G16" s="52">
        <f t="shared" si="1"/>
        <v>41.83735109579001</v>
      </c>
      <c r="H16" s="52">
        <f t="shared" si="2"/>
        <v>58.16264890420999</v>
      </c>
      <c r="I16" s="120">
        <f>SUM(I6:I15)</f>
        <v>100</v>
      </c>
    </row>
    <row r="17" spans="1:9" ht="14.25" customHeight="1" thickTop="1">
      <c r="A17" s="778"/>
      <c r="B17" s="778"/>
      <c r="C17" s="778"/>
      <c r="D17" s="778"/>
      <c r="E17" s="778"/>
      <c r="F17" s="778"/>
      <c r="G17" s="778"/>
      <c r="H17" s="778"/>
      <c r="I17" s="778"/>
    </row>
    <row r="18" spans="1:9" ht="14.25" customHeight="1">
      <c r="A18" s="1061" t="s">
        <v>130</v>
      </c>
      <c r="B18" s="775"/>
      <c r="C18" s="775"/>
      <c r="D18" s="775"/>
      <c r="E18" s="775"/>
      <c r="F18" s="775"/>
      <c r="G18" s="775"/>
      <c r="H18" s="775"/>
      <c r="I18" s="775"/>
    </row>
    <row r="19" spans="1:9" ht="14.25" customHeight="1">
      <c r="A19" s="776" t="s">
        <v>106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76" t="s">
        <v>131</v>
      </c>
      <c r="B20" s="777"/>
      <c r="C20" s="777"/>
      <c r="D20" s="777"/>
      <c r="E20" s="777"/>
      <c r="F20" s="777"/>
      <c r="G20" s="777"/>
      <c r="H20" s="777"/>
      <c r="I20" s="777"/>
    </row>
    <row r="21" spans="1:9" ht="14.25" customHeight="1">
      <c r="A21" s="855"/>
      <c r="B21" s="855"/>
      <c r="C21" s="855"/>
      <c r="D21" s="855"/>
      <c r="E21" s="855"/>
      <c r="F21" s="855"/>
      <c r="G21" s="855"/>
      <c r="H21" s="855"/>
      <c r="I21" s="855"/>
    </row>
    <row r="22" spans="1:9" ht="14.25" customHeight="1">
      <c r="A22" s="872" t="s">
        <v>129</v>
      </c>
      <c r="B22" s="872"/>
      <c r="C22" s="872"/>
      <c r="D22" s="872"/>
      <c r="E22" s="872"/>
      <c r="F22" s="872"/>
      <c r="G22" s="872"/>
      <c r="H22" s="872"/>
      <c r="I22" s="872"/>
    </row>
    <row r="23" spans="1:9" ht="24" customHeight="1">
      <c r="A23" s="872"/>
      <c r="B23" s="872"/>
      <c r="C23" s="872"/>
      <c r="D23" s="872"/>
      <c r="E23" s="872"/>
      <c r="F23" s="872"/>
      <c r="G23" s="872"/>
      <c r="H23" s="872"/>
      <c r="I23" s="872"/>
    </row>
    <row r="24" spans="1:9" ht="14.25" customHeight="1">
      <c r="A24" s="855"/>
      <c r="B24" s="855"/>
      <c r="C24" s="855"/>
      <c r="D24" s="855"/>
      <c r="E24" s="855"/>
      <c r="F24" s="855"/>
      <c r="G24" s="855"/>
      <c r="H24" s="855"/>
      <c r="I24" s="855"/>
    </row>
    <row r="25" ht="19.5" customHeight="1"/>
    <row r="27" spans="3:4" ht="12.75">
      <c r="C27" s="764" t="s">
        <v>259</v>
      </c>
      <c r="D27" s="764"/>
    </row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1">
    <mergeCell ref="A21:I21"/>
    <mergeCell ref="A17:I17"/>
    <mergeCell ref="A16:C16"/>
    <mergeCell ref="A3:I4"/>
    <mergeCell ref="A2:I2"/>
    <mergeCell ref="A18:I18"/>
    <mergeCell ref="C27:D27"/>
    <mergeCell ref="A24:I24"/>
    <mergeCell ref="A19:I19"/>
    <mergeCell ref="A20:I20"/>
    <mergeCell ref="A22:I2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76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8.375" style="0" customWidth="1"/>
    <col min="2" max="2" width="20.25390625" style="0" customWidth="1"/>
    <col min="3" max="3" width="42.125" style="0" customWidth="1"/>
    <col min="4" max="4" width="11.125" style="0" customWidth="1"/>
    <col min="5" max="5" width="11.25390625" style="0" customWidth="1"/>
    <col min="6" max="6" width="12.75390625" style="0" customWidth="1"/>
    <col min="7" max="7" width="10.875" style="0" customWidth="1"/>
  </cols>
  <sheetData>
    <row r="1" spans="1:7" ht="13.5" thickBot="1">
      <c r="A1" s="66" t="s">
        <v>262</v>
      </c>
      <c r="G1" s="175" t="s">
        <v>261</v>
      </c>
    </row>
    <row r="2" spans="1:7" ht="29.25" customHeight="1" thickTop="1">
      <c r="A2" s="992" t="s">
        <v>358</v>
      </c>
      <c r="B2" s="993"/>
      <c r="C2" s="993"/>
      <c r="D2" s="993"/>
      <c r="E2" s="993"/>
      <c r="F2" s="993"/>
      <c r="G2" s="995"/>
    </row>
    <row r="3" spans="1:7" ht="24" customHeight="1">
      <c r="A3" s="1023" t="s">
        <v>311</v>
      </c>
      <c r="B3" s="1044"/>
      <c r="C3" s="1044"/>
      <c r="D3" s="1044"/>
      <c r="E3" s="1044"/>
      <c r="F3" s="1044"/>
      <c r="G3" s="1045"/>
    </row>
    <row r="4" spans="1:7" ht="30.75" customHeight="1">
      <c r="A4" s="1022"/>
      <c r="B4" s="1046"/>
      <c r="C4" s="1046"/>
      <c r="D4" s="1046"/>
      <c r="E4" s="1046"/>
      <c r="F4" s="1046"/>
      <c r="G4" s="1047"/>
    </row>
    <row r="5" spans="1:7" ht="44.25" customHeight="1">
      <c r="A5" s="20" t="s">
        <v>125</v>
      </c>
      <c r="B5" s="48" t="s">
        <v>108</v>
      </c>
      <c r="C5" s="47" t="s">
        <v>109</v>
      </c>
      <c r="D5" s="2" t="s">
        <v>132</v>
      </c>
      <c r="E5" s="2" t="s">
        <v>133</v>
      </c>
      <c r="F5" s="54" t="s">
        <v>134</v>
      </c>
      <c r="G5" s="55" t="s">
        <v>135</v>
      </c>
    </row>
    <row r="6" spans="1:7" ht="21.75" customHeight="1">
      <c r="A6" s="10">
        <v>1</v>
      </c>
      <c r="B6" s="49" t="s">
        <v>145</v>
      </c>
      <c r="C6" s="26" t="s">
        <v>85</v>
      </c>
      <c r="D6" s="8">
        <v>6775</v>
      </c>
      <c r="E6" s="8">
        <v>22422</v>
      </c>
      <c r="F6" s="8">
        <v>36129</v>
      </c>
      <c r="G6" s="56">
        <v>8665</v>
      </c>
    </row>
    <row r="7" spans="1:7" ht="21.75" customHeight="1">
      <c r="A7" s="10">
        <v>2</v>
      </c>
      <c r="B7" s="49" t="s">
        <v>116</v>
      </c>
      <c r="C7" s="26" t="s">
        <v>87</v>
      </c>
      <c r="D7" s="8">
        <v>5609</v>
      </c>
      <c r="E7" s="8">
        <v>14265</v>
      </c>
      <c r="F7" s="8">
        <v>30911</v>
      </c>
      <c r="G7" s="56">
        <v>8710</v>
      </c>
    </row>
    <row r="8" spans="1:7" ht="21.75" customHeight="1">
      <c r="A8" s="10">
        <v>3</v>
      </c>
      <c r="B8" s="49" t="s">
        <v>150</v>
      </c>
      <c r="C8" s="26" t="s">
        <v>151</v>
      </c>
      <c r="D8" s="8" t="s">
        <v>20</v>
      </c>
      <c r="E8" s="8" t="s">
        <v>20</v>
      </c>
      <c r="F8" s="8" t="s">
        <v>20</v>
      </c>
      <c r="G8" s="56">
        <v>8205</v>
      </c>
    </row>
    <row r="9" spans="1:7" ht="21.75" customHeight="1">
      <c r="A9" s="10">
        <v>4</v>
      </c>
      <c r="B9" s="49" t="s">
        <v>117</v>
      </c>
      <c r="C9" s="26" t="s">
        <v>86</v>
      </c>
      <c r="D9" s="8" t="s">
        <v>20</v>
      </c>
      <c r="E9" s="8" t="s">
        <v>20</v>
      </c>
      <c r="F9" s="8">
        <v>38913</v>
      </c>
      <c r="G9" s="56">
        <v>38999</v>
      </c>
    </row>
    <row r="10" spans="1:7" ht="21.75" customHeight="1">
      <c r="A10" s="10">
        <v>5</v>
      </c>
      <c r="B10" s="49" t="s">
        <v>115</v>
      </c>
      <c r="C10" s="26" t="s">
        <v>146</v>
      </c>
      <c r="D10" s="8">
        <v>4849</v>
      </c>
      <c r="E10" s="8">
        <v>13239</v>
      </c>
      <c r="F10" s="8" t="s">
        <v>20</v>
      </c>
      <c r="G10" s="56" t="s">
        <v>20</v>
      </c>
    </row>
    <row r="11" spans="1:7" ht="21.75" customHeight="1">
      <c r="A11" s="10">
        <v>6</v>
      </c>
      <c r="B11" s="49" t="s">
        <v>118</v>
      </c>
      <c r="C11" s="26" t="s">
        <v>126</v>
      </c>
      <c r="D11" s="8">
        <v>3316</v>
      </c>
      <c r="E11" s="8">
        <v>14265</v>
      </c>
      <c r="F11" s="8">
        <v>30041</v>
      </c>
      <c r="G11" s="56" t="s">
        <v>20</v>
      </c>
    </row>
    <row r="12" spans="1:7" ht="21.75" customHeight="1">
      <c r="A12" s="10">
        <v>7</v>
      </c>
      <c r="B12" s="49" t="s">
        <v>119</v>
      </c>
      <c r="C12" s="26" t="s">
        <v>90</v>
      </c>
      <c r="D12" s="8">
        <v>4386</v>
      </c>
      <c r="E12" s="8">
        <v>9200</v>
      </c>
      <c r="F12" s="8">
        <v>29479</v>
      </c>
      <c r="G12" s="56" t="s">
        <v>20</v>
      </c>
    </row>
    <row r="13" spans="1:7" ht="21.75" customHeight="1">
      <c r="A13" s="10">
        <v>8</v>
      </c>
      <c r="B13" s="49" t="s">
        <v>136</v>
      </c>
      <c r="C13" s="26" t="s">
        <v>88</v>
      </c>
      <c r="D13" s="8">
        <v>3656</v>
      </c>
      <c r="E13" s="8">
        <v>5793</v>
      </c>
      <c r="F13" s="8" t="s">
        <v>20</v>
      </c>
      <c r="G13" s="56" t="s">
        <v>20</v>
      </c>
    </row>
    <row r="14" spans="1:7" ht="21.75" customHeight="1">
      <c r="A14" s="10">
        <v>9</v>
      </c>
      <c r="B14" s="49" t="s">
        <v>137</v>
      </c>
      <c r="C14" s="26" t="s">
        <v>138</v>
      </c>
      <c r="D14" s="8">
        <v>2918</v>
      </c>
      <c r="E14" s="8">
        <v>6397</v>
      </c>
      <c r="F14" s="8" t="s">
        <v>20</v>
      </c>
      <c r="G14" s="56" t="s">
        <v>20</v>
      </c>
    </row>
    <row r="15" spans="1:7" ht="21.75" customHeight="1">
      <c r="A15" s="10">
        <v>10</v>
      </c>
      <c r="B15" s="49" t="s">
        <v>139</v>
      </c>
      <c r="C15" s="26" t="s">
        <v>140</v>
      </c>
      <c r="D15" s="8">
        <v>2665</v>
      </c>
      <c r="E15" s="8">
        <v>4710</v>
      </c>
      <c r="F15" s="8" t="s">
        <v>20</v>
      </c>
      <c r="G15" s="56" t="s">
        <v>20</v>
      </c>
    </row>
    <row r="16" spans="1:7" ht="21.75" customHeight="1">
      <c r="A16" s="10">
        <v>11</v>
      </c>
      <c r="B16" s="49" t="s">
        <v>141</v>
      </c>
      <c r="C16" s="26" t="s">
        <v>142</v>
      </c>
      <c r="D16" s="8">
        <v>2055</v>
      </c>
      <c r="E16" s="8" t="s">
        <v>20</v>
      </c>
      <c r="F16" s="8" t="s">
        <v>20</v>
      </c>
      <c r="G16" s="56" t="s">
        <v>20</v>
      </c>
    </row>
    <row r="17" spans="1:7" ht="21.75" customHeight="1">
      <c r="A17" s="10">
        <v>12</v>
      </c>
      <c r="B17" s="49" t="s">
        <v>143</v>
      </c>
      <c r="C17" s="26" t="s">
        <v>144</v>
      </c>
      <c r="D17" s="8">
        <v>2325</v>
      </c>
      <c r="E17" s="8">
        <v>5905</v>
      </c>
      <c r="F17" s="8" t="s">
        <v>20</v>
      </c>
      <c r="G17" s="56" t="s">
        <v>20</v>
      </c>
    </row>
    <row r="18" spans="1:7" ht="21.75" customHeight="1">
      <c r="A18" s="10">
        <v>13</v>
      </c>
      <c r="B18" s="49" t="s">
        <v>120</v>
      </c>
      <c r="C18" s="26" t="s">
        <v>93</v>
      </c>
      <c r="D18" s="8" t="s">
        <v>20</v>
      </c>
      <c r="E18" s="8" t="s">
        <v>20</v>
      </c>
      <c r="F18" s="8">
        <v>27465</v>
      </c>
      <c r="G18" s="56">
        <v>13130</v>
      </c>
    </row>
    <row r="19" spans="1:7" ht="21.75" customHeight="1">
      <c r="A19" s="10">
        <v>14</v>
      </c>
      <c r="B19" s="49" t="s">
        <v>121</v>
      </c>
      <c r="C19" s="26" t="s">
        <v>91</v>
      </c>
      <c r="D19" s="8" t="s">
        <v>20</v>
      </c>
      <c r="E19" s="8">
        <v>4897</v>
      </c>
      <c r="F19" s="8">
        <v>26186</v>
      </c>
      <c r="G19" s="56">
        <v>8297</v>
      </c>
    </row>
    <row r="20" spans="1:7" ht="21.75" customHeight="1">
      <c r="A20" s="10">
        <v>15</v>
      </c>
      <c r="B20" s="49" t="s">
        <v>153</v>
      </c>
      <c r="C20" s="26" t="s">
        <v>152</v>
      </c>
      <c r="D20" s="8" t="s">
        <v>20</v>
      </c>
      <c r="E20" s="8" t="s">
        <v>20</v>
      </c>
      <c r="F20" s="8" t="s">
        <v>20</v>
      </c>
      <c r="G20" s="56">
        <v>7532</v>
      </c>
    </row>
    <row r="21" spans="1:7" ht="21.75" customHeight="1">
      <c r="A21" s="10">
        <v>16</v>
      </c>
      <c r="B21" s="49" t="s">
        <v>154</v>
      </c>
      <c r="C21" s="26" t="s">
        <v>155</v>
      </c>
      <c r="D21" s="8" t="s">
        <v>20</v>
      </c>
      <c r="E21" s="8" t="s">
        <v>20</v>
      </c>
      <c r="F21" s="8" t="s">
        <v>20</v>
      </c>
      <c r="G21" s="56">
        <v>7342</v>
      </c>
    </row>
    <row r="22" spans="1:7" ht="21.75" customHeight="1">
      <c r="A22" s="10">
        <v>17</v>
      </c>
      <c r="B22" s="49" t="s">
        <v>122</v>
      </c>
      <c r="C22" s="26" t="s">
        <v>147</v>
      </c>
      <c r="D22" s="8" t="s">
        <v>20</v>
      </c>
      <c r="E22" s="8" t="s">
        <v>20</v>
      </c>
      <c r="F22" s="8">
        <v>23273</v>
      </c>
      <c r="G22" s="56">
        <v>19732</v>
      </c>
    </row>
    <row r="23" spans="1:7" ht="21.75" customHeight="1">
      <c r="A23" s="10">
        <v>18</v>
      </c>
      <c r="B23" s="49" t="s">
        <v>123</v>
      </c>
      <c r="C23" s="26" t="s">
        <v>127</v>
      </c>
      <c r="D23" s="8" t="s">
        <v>20</v>
      </c>
      <c r="E23" s="8" t="s">
        <v>20</v>
      </c>
      <c r="F23" s="8">
        <v>23195</v>
      </c>
      <c r="G23" s="56">
        <v>12987</v>
      </c>
    </row>
    <row r="24" spans="1:7" ht="21.75" customHeight="1">
      <c r="A24" s="10">
        <v>19</v>
      </c>
      <c r="B24" s="49" t="s">
        <v>148</v>
      </c>
      <c r="C24" s="26" t="s">
        <v>149</v>
      </c>
      <c r="D24" s="8"/>
      <c r="E24" s="8" t="s">
        <v>20</v>
      </c>
      <c r="F24" s="8">
        <v>20873</v>
      </c>
      <c r="G24" s="56" t="s">
        <v>20</v>
      </c>
    </row>
    <row r="25" spans="1:7" ht="21.75" customHeight="1" thickBot="1">
      <c r="A25" s="1026" t="s">
        <v>124</v>
      </c>
      <c r="B25" s="1027"/>
      <c r="C25" s="1027"/>
      <c r="D25" s="14">
        <f>SUM(D6:D24)</f>
        <v>38554</v>
      </c>
      <c r="E25" s="14">
        <f>SUM(E6:E24)</f>
        <v>101093</v>
      </c>
      <c r="F25" s="14">
        <f>SUM(F6:F24)</f>
        <v>286465</v>
      </c>
      <c r="G25" s="57">
        <f>SUM(G6:G24)</f>
        <v>133599</v>
      </c>
    </row>
    <row r="26" spans="1:7" ht="14.25" customHeight="1" thickTop="1">
      <c r="A26" s="1042"/>
      <c r="B26" s="1043"/>
      <c r="C26" s="1043"/>
      <c r="D26" s="1043"/>
      <c r="E26" s="1043"/>
      <c r="F26" s="1043"/>
      <c r="G26" s="1043"/>
    </row>
    <row r="27" spans="1:7" ht="14.25" customHeight="1">
      <c r="A27" s="741" t="s">
        <v>978</v>
      </c>
      <c r="B27" s="740"/>
      <c r="C27" s="740"/>
      <c r="D27" s="740"/>
      <c r="E27" s="740"/>
      <c r="F27" s="740"/>
      <c r="G27" s="740"/>
    </row>
    <row r="28" spans="1:7" ht="14.25" customHeight="1">
      <c r="A28" s="776" t="s">
        <v>156</v>
      </c>
      <c r="B28" s="777"/>
      <c r="C28" s="777"/>
      <c r="D28" s="777"/>
      <c r="E28" s="777"/>
      <c r="F28" s="777"/>
      <c r="G28" s="777"/>
    </row>
    <row r="29" spans="1:7" ht="14.25" customHeight="1">
      <c r="A29" s="776" t="s">
        <v>157</v>
      </c>
      <c r="B29" s="777"/>
      <c r="C29" s="777"/>
      <c r="D29" s="777"/>
      <c r="E29" s="777"/>
      <c r="F29" s="777"/>
      <c r="G29" s="777"/>
    </row>
    <row r="30" spans="1:7" ht="14.25" customHeight="1">
      <c r="A30" s="793"/>
      <c r="B30" s="793"/>
      <c r="C30" s="793"/>
      <c r="D30" s="793"/>
      <c r="E30" s="793"/>
      <c r="F30" s="793"/>
      <c r="G30" s="793"/>
    </row>
    <row r="31" spans="1:7" ht="6.75" customHeight="1">
      <c r="A31" s="872" t="s">
        <v>294</v>
      </c>
      <c r="B31" s="872"/>
      <c r="C31" s="872"/>
      <c r="D31" s="872"/>
      <c r="E31" s="872"/>
      <c r="F31" s="872"/>
      <c r="G31" s="872"/>
    </row>
    <row r="32" spans="1:7" ht="14.25" customHeight="1">
      <c r="A32" s="872"/>
      <c r="B32" s="872"/>
      <c r="C32" s="872"/>
      <c r="D32" s="872"/>
      <c r="E32" s="872"/>
      <c r="F32" s="872"/>
      <c r="G32" s="872"/>
    </row>
    <row r="33" spans="1:7" ht="14.25" customHeight="1">
      <c r="A33" s="872"/>
      <c r="B33" s="872"/>
      <c r="C33" s="872"/>
      <c r="D33" s="872"/>
      <c r="E33" s="872"/>
      <c r="F33" s="872"/>
      <c r="G33" s="872"/>
    </row>
    <row r="34" spans="1:7" ht="14.25" customHeight="1">
      <c r="A34" s="872"/>
      <c r="B34" s="872"/>
      <c r="C34" s="872"/>
      <c r="D34" s="872"/>
      <c r="E34" s="872"/>
      <c r="F34" s="872"/>
      <c r="G34" s="872"/>
    </row>
    <row r="35" spans="1:7" ht="11.25" customHeight="1">
      <c r="A35" s="872"/>
      <c r="B35" s="872"/>
      <c r="C35" s="872"/>
      <c r="D35" s="872"/>
      <c r="E35" s="872"/>
      <c r="F35" s="872"/>
      <c r="G35" s="872"/>
    </row>
    <row r="36" spans="1:7" ht="12.75">
      <c r="A36" s="872"/>
      <c r="B36" s="872"/>
      <c r="C36" s="872"/>
      <c r="D36" s="872"/>
      <c r="E36" s="872"/>
      <c r="F36" s="872"/>
      <c r="G36" s="872"/>
    </row>
    <row r="37" spans="1:7" ht="12.75">
      <c r="A37" s="855"/>
      <c r="B37" s="855"/>
      <c r="C37" s="855"/>
      <c r="D37" s="855"/>
      <c r="E37" s="855"/>
      <c r="F37" s="855"/>
      <c r="G37" s="855"/>
    </row>
    <row r="40" spans="3:4" ht="12.75">
      <c r="C40" s="64" t="s">
        <v>259</v>
      </c>
      <c r="D40" s="64"/>
    </row>
  </sheetData>
  <sheetProtection/>
  <mergeCells count="9">
    <mergeCell ref="A3:G4"/>
    <mergeCell ref="A2:G2"/>
    <mergeCell ref="A26:G26"/>
    <mergeCell ref="A37:G37"/>
    <mergeCell ref="A28:G28"/>
    <mergeCell ref="A29:G29"/>
    <mergeCell ref="A31:G36"/>
    <mergeCell ref="A25:C25"/>
    <mergeCell ref="A30:G30"/>
  </mergeCells>
  <hyperlinks>
    <hyperlink ref="A1" r:id="rId1" display="http://kayham.erciyes.edu.tr/"/>
  </hyperlinks>
  <printOptions/>
  <pageMargins left="1.16" right="0.21" top="0.69" bottom="0.27" header="0.29" footer="0.18"/>
  <pageSetup fitToHeight="1" fitToWidth="1" horizontalDpi="600" verticalDpi="600" orientation="landscape" paperSize="9" scale="70" r:id="rId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0.125" style="0" customWidth="1"/>
    <col min="2" max="2" width="12.125" style="0" customWidth="1"/>
    <col min="3" max="3" width="49.625" style="0" customWidth="1"/>
    <col min="4" max="4" width="11.00390625" style="0" customWidth="1"/>
    <col min="5" max="5" width="11.125" style="0" customWidth="1"/>
    <col min="6" max="6" width="9.875" style="0" customWidth="1"/>
    <col min="7" max="7" width="10.625" style="0" customWidth="1"/>
  </cols>
  <sheetData>
    <row r="1" spans="1:7" ht="13.5" thickBot="1">
      <c r="A1" s="66" t="s">
        <v>262</v>
      </c>
      <c r="G1" s="175" t="s">
        <v>261</v>
      </c>
    </row>
    <row r="2" spans="1:7" ht="36" customHeight="1" thickTop="1">
      <c r="A2" s="1056" t="s">
        <v>360</v>
      </c>
      <c r="B2" s="1057"/>
      <c r="C2" s="1057"/>
      <c r="D2" s="1057"/>
      <c r="E2" s="1057"/>
      <c r="F2" s="1057"/>
      <c r="G2" s="1058"/>
    </row>
    <row r="3" spans="1:7" ht="28.5" customHeight="1">
      <c r="A3" s="846" t="s">
        <v>312</v>
      </c>
      <c r="B3" s="1062"/>
      <c r="C3" s="1062"/>
      <c r="D3" s="1062"/>
      <c r="E3" s="1062"/>
      <c r="F3" s="1062"/>
      <c r="G3" s="1063"/>
    </row>
    <row r="4" spans="1:8" ht="30.75" customHeight="1">
      <c r="A4" s="1064"/>
      <c r="B4" s="1062"/>
      <c r="C4" s="1062"/>
      <c r="D4" s="1062"/>
      <c r="E4" s="1062"/>
      <c r="F4" s="1062"/>
      <c r="G4" s="1063"/>
      <c r="H4" s="59"/>
    </row>
    <row r="5" spans="1:8" ht="42.75" customHeight="1">
      <c r="A5" s="121"/>
      <c r="B5" s="2" t="s">
        <v>108</v>
      </c>
      <c r="C5" s="122" t="s">
        <v>109</v>
      </c>
      <c r="D5" s="21" t="s">
        <v>110</v>
      </c>
      <c r="E5" s="21" t="s">
        <v>180</v>
      </c>
      <c r="F5" s="21" t="s">
        <v>114</v>
      </c>
      <c r="G5" s="3" t="s">
        <v>181</v>
      </c>
      <c r="H5" s="59"/>
    </row>
    <row r="6" spans="1:8" ht="21.75" customHeight="1">
      <c r="A6" s="1051" t="s">
        <v>179</v>
      </c>
      <c r="B6" s="45" t="s">
        <v>158</v>
      </c>
      <c r="C6" s="26" t="s">
        <v>168</v>
      </c>
      <c r="D6" s="9">
        <v>105</v>
      </c>
      <c r="E6" s="9">
        <v>70</v>
      </c>
      <c r="F6" s="45">
        <f>SUM(D6:E6)</f>
        <v>175</v>
      </c>
      <c r="G6" s="28">
        <f>F6/$F$17*100</f>
        <v>55.91054313099042</v>
      </c>
      <c r="H6" s="58"/>
    </row>
    <row r="7" spans="1:12" ht="21.75" customHeight="1">
      <c r="A7" s="1051"/>
      <c r="B7" s="45" t="s">
        <v>159</v>
      </c>
      <c r="C7" s="26" t="s">
        <v>169</v>
      </c>
      <c r="D7" s="9">
        <v>19</v>
      </c>
      <c r="E7" s="9">
        <v>23</v>
      </c>
      <c r="F7" s="45">
        <f aca="true" t="shared" si="0" ref="F7:F17">SUM(D7:E7)</f>
        <v>42</v>
      </c>
      <c r="G7" s="28">
        <f aca="true" t="shared" si="1" ref="G7:G16">F7/$F$17*100</f>
        <v>13.418530351437699</v>
      </c>
      <c r="H7" s="58"/>
      <c r="L7" s="58"/>
    </row>
    <row r="8" spans="1:12" ht="21.75" customHeight="1">
      <c r="A8" s="1051"/>
      <c r="B8" s="45" t="s">
        <v>160</v>
      </c>
      <c r="C8" s="26" t="s">
        <v>170</v>
      </c>
      <c r="D8" s="9">
        <v>14</v>
      </c>
      <c r="E8" s="9">
        <v>10</v>
      </c>
      <c r="F8" s="45">
        <f t="shared" si="0"/>
        <v>24</v>
      </c>
      <c r="G8" s="28">
        <f t="shared" si="1"/>
        <v>7.667731629392971</v>
      </c>
      <c r="H8" s="58"/>
      <c r="L8" s="58"/>
    </row>
    <row r="9" spans="1:12" ht="21.75" customHeight="1">
      <c r="A9" s="1051"/>
      <c r="B9" s="45" t="s">
        <v>161</v>
      </c>
      <c r="C9" s="26" t="s">
        <v>171</v>
      </c>
      <c r="D9" s="9">
        <v>4</v>
      </c>
      <c r="E9" s="9">
        <v>4</v>
      </c>
      <c r="F9" s="45">
        <f t="shared" si="0"/>
        <v>8</v>
      </c>
      <c r="G9" s="28">
        <f t="shared" si="1"/>
        <v>2.5559105431309903</v>
      </c>
      <c r="L9" s="58"/>
    </row>
    <row r="10" spans="1:7" ht="21.75" customHeight="1">
      <c r="A10" s="1051"/>
      <c r="B10" s="45" t="s">
        <v>162</v>
      </c>
      <c r="C10" s="26" t="s">
        <v>172</v>
      </c>
      <c r="D10" s="9">
        <v>3</v>
      </c>
      <c r="E10" s="9">
        <v>2</v>
      </c>
      <c r="F10" s="45">
        <f t="shared" si="0"/>
        <v>5</v>
      </c>
      <c r="G10" s="28">
        <f t="shared" si="1"/>
        <v>1.5974440894568689</v>
      </c>
    </row>
    <row r="11" spans="1:7" ht="21.75" customHeight="1">
      <c r="A11" s="1051"/>
      <c r="B11" s="45" t="s">
        <v>163</v>
      </c>
      <c r="C11" s="26" t="s">
        <v>173</v>
      </c>
      <c r="D11" s="9">
        <v>4</v>
      </c>
      <c r="E11" s="9">
        <v>1</v>
      </c>
      <c r="F11" s="45">
        <f t="shared" si="0"/>
        <v>5</v>
      </c>
      <c r="G11" s="28">
        <f t="shared" si="1"/>
        <v>1.5974440894568689</v>
      </c>
    </row>
    <row r="12" spans="1:7" ht="21.75" customHeight="1">
      <c r="A12" s="1051"/>
      <c r="B12" s="45" t="s">
        <v>164</v>
      </c>
      <c r="C12" s="26" t="s">
        <v>174</v>
      </c>
      <c r="D12" s="9">
        <v>3</v>
      </c>
      <c r="E12" s="9">
        <v>0</v>
      </c>
      <c r="F12" s="45">
        <f t="shared" si="0"/>
        <v>3</v>
      </c>
      <c r="G12" s="28">
        <f t="shared" si="1"/>
        <v>0.9584664536741214</v>
      </c>
    </row>
    <row r="13" spans="1:7" ht="21.75" customHeight="1">
      <c r="A13" s="1051"/>
      <c r="B13" s="45" t="s">
        <v>165</v>
      </c>
      <c r="C13" s="26" t="s">
        <v>175</v>
      </c>
      <c r="D13" s="9">
        <v>1</v>
      </c>
      <c r="E13" s="9">
        <v>1</v>
      </c>
      <c r="F13" s="45">
        <f t="shared" si="0"/>
        <v>2</v>
      </c>
      <c r="G13" s="28">
        <f t="shared" si="1"/>
        <v>0.6389776357827476</v>
      </c>
    </row>
    <row r="14" spans="1:7" ht="21.75" customHeight="1">
      <c r="A14" s="1051"/>
      <c r="B14" s="45" t="s">
        <v>166</v>
      </c>
      <c r="C14" s="26" t="s">
        <v>176</v>
      </c>
      <c r="D14" s="9">
        <v>1</v>
      </c>
      <c r="E14" s="9">
        <v>1</v>
      </c>
      <c r="F14" s="45">
        <f t="shared" si="0"/>
        <v>2</v>
      </c>
      <c r="G14" s="28">
        <f t="shared" si="1"/>
        <v>0.6389776357827476</v>
      </c>
    </row>
    <row r="15" spans="1:7" ht="21.75" customHeight="1">
      <c r="A15" s="1051"/>
      <c r="B15" s="45" t="s">
        <v>167</v>
      </c>
      <c r="C15" s="26" t="s">
        <v>177</v>
      </c>
      <c r="D15" s="9">
        <v>1</v>
      </c>
      <c r="E15" s="9">
        <v>1</v>
      </c>
      <c r="F15" s="45">
        <f t="shared" si="0"/>
        <v>2</v>
      </c>
      <c r="G15" s="28">
        <f t="shared" si="1"/>
        <v>0.6389776357827476</v>
      </c>
    </row>
    <row r="16" spans="1:12" ht="21.75" customHeight="1">
      <c r="A16" s="1051"/>
      <c r="B16" s="1049"/>
      <c r="C16" s="26" t="s">
        <v>178</v>
      </c>
      <c r="D16" s="9">
        <v>24</v>
      </c>
      <c r="E16" s="9">
        <v>21</v>
      </c>
      <c r="F16" s="45">
        <f t="shared" si="0"/>
        <v>45</v>
      </c>
      <c r="G16" s="28">
        <f t="shared" si="1"/>
        <v>14.376996805111823</v>
      </c>
      <c r="L16" s="58"/>
    </row>
    <row r="17" spans="1:12" ht="24.75" customHeight="1" thickBot="1">
      <c r="A17" s="1052"/>
      <c r="B17" s="1050"/>
      <c r="C17" s="124" t="s">
        <v>198</v>
      </c>
      <c r="D17" s="125">
        <f>SUM(D6:D16)</f>
        <v>179</v>
      </c>
      <c r="E17" s="125">
        <f>SUM(E6:E16)</f>
        <v>134</v>
      </c>
      <c r="F17" s="125">
        <f t="shared" si="0"/>
        <v>313</v>
      </c>
      <c r="G17" s="126">
        <f>SUM(G6:G16)</f>
        <v>100.00000000000003</v>
      </c>
      <c r="L17" s="58"/>
    </row>
    <row r="18" spans="1:7" ht="21.75" customHeight="1">
      <c r="A18" s="1053" t="s">
        <v>199</v>
      </c>
      <c r="B18" s="127" t="s">
        <v>182</v>
      </c>
      <c r="C18" s="128" t="s">
        <v>190</v>
      </c>
      <c r="D18" s="129">
        <v>280</v>
      </c>
      <c r="E18" s="129">
        <v>337</v>
      </c>
      <c r="F18" s="127">
        <f>SUM(D18:E18)</f>
        <v>617</v>
      </c>
      <c r="G18" s="130">
        <f>F18/$F$29*100</f>
        <v>25.794314381270905</v>
      </c>
    </row>
    <row r="19" spans="1:7" ht="21.75" customHeight="1">
      <c r="A19" s="1054"/>
      <c r="B19" s="45" t="s">
        <v>183</v>
      </c>
      <c r="C19" s="26" t="s">
        <v>191</v>
      </c>
      <c r="D19" s="9">
        <v>140</v>
      </c>
      <c r="E19" s="9">
        <v>145</v>
      </c>
      <c r="F19" s="45">
        <f aca="true" t="shared" si="2" ref="F19:F29">SUM(D19:E19)</f>
        <v>285</v>
      </c>
      <c r="G19" s="28">
        <f aca="true" t="shared" si="3" ref="G19:G28">F19/$F$29*100</f>
        <v>11.914715719063546</v>
      </c>
    </row>
    <row r="20" spans="1:7" ht="21.75" customHeight="1">
      <c r="A20" s="1054"/>
      <c r="B20" s="45" t="s">
        <v>184</v>
      </c>
      <c r="C20" s="26" t="s">
        <v>192</v>
      </c>
      <c r="D20" s="9">
        <v>101</v>
      </c>
      <c r="E20" s="9">
        <v>50</v>
      </c>
      <c r="F20" s="45">
        <f t="shared" si="2"/>
        <v>151</v>
      </c>
      <c r="G20" s="28">
        <f t="shared" si="3"/>
        <v>6.312709030100335</v>
      </c>
    </row>
    <row r="21" spans="1:7" ht="21.75" customHeight="1">
      <c r="A21" s="1054"/>
      <c r="B21" s="45" t="s">
        <v>185</v>
      </c>
      <c r="C21" s="26" t="s">
        <v>193</v>
      </c>
      <c r="D21" s="9">
        <v>51</v>
      </c>
      <c r="E21" s="9">
        <v>66</v>
      </c>
      <c r="F21" s="45">
        <f t="shared" si="2"/>
        <v>117</v>
      </c>
      <c r="G21" s="28">
        <f t="shared" si="3"/>
        <v>4.891304347826087</v>
      </c>
    </row>
    <row r="22" spans="1:7" ht="21.75" customHeight="1">
      <c r="A22" s="1054"/>
      <c r="B22" s="45" t="s">
        <v>186</v>
      </c>
      <c r="C22" s="26" t="s">
        <v>194</v>
      </c>
      <c r="D22" s="9">
        <v>42</v>
      </c>
      <c r="E22" s="9">
        <v>38</v>
      </c>
      <c r="F22" s="45">
        <f t="shared" si="2"/>
        <v>80</v>
      </c>
      <c r="G22" s="28">
        <f t="shared" si="3"/>
        <v>3.3444816053511706</v>
      </c>
    </row>
    <row r="23" spans="1:7" ht="21.75" customHeight="1">
      <c r="A23" s="1054"/>
      <c r="B23" s="45" t="s">
        <v>117</v>
      </c>
      <c r="C23" s="26" t="s">
        <v>86</v>
      </c>
      <c r="D23" s="9">
        <v>24</v>
      </c>
      <c r="E23" s="9">
        <v>44</v>
      </c>
      <c r="F23" s="45">
        <f t="shared" si="2"/>
        <v>68</v>
      </c>
      <c r="G23" s="28">
        <f t="shared" si="3"/>
        <v>2.842809364548495</v>
      </c>
    </row>
    <row r="24" spans="1:7" ht="21.75" customHeight="1">
      <c r="A24" s="1054"/>
      <c r="B24" s="45" t="s">
        <v>187</v>
      </c>
      <c r="C24" s="26" t="s">
        <v>195</v>
      </c>
      <c r="D24" s="9">
        <v>37</v>
      </c>
      <c r="E24" s="9">
        <v>18</v>
      </c>
      <c r="F24" s="45">
        <f t="shared" si="2"/>
        <v>55</v>
      </c>
      <c r="G24" s="28">
        <f t="shared" si="3"/>
        <v>2.2993311036789295</v>
      </c>
    </row>
    <row r="25" spans="1:7" ht="21.75" customHeight="1">
      <c r="A25" s="1054"/>
      <c r="B25" s="45" t="s">
        <v>122</v>
      </c>
      <c r="C25" s="26" t="s">
        <v>89</v>
      </c>
      <c r="D25" s="9">
        <v>5</v>
      </c>
      <c r="E25" s="9">
        <v>15</v>
      </c>
      <c r="F25" s="45">
        <f t="shared" si="2"/>
        <v>20</v>
      </c>
      <c r="G25" s="28">
        <f t="shared" si="3"/>
        <v>0.8361204013377926</v>
      </c>
    </row>
    <row r="26" spans="1:7" ht="21.75" customHeight="1">
      <c r="A26" s="1054"/>
      <c r="B26" s="45" t="s">
        <v>188</v>
      </c>
      <c r="C26" s="26" t="s">
        <v>196</v>
      </c>
      <c r="D26" s="9">
        <v>7</v>
      </c>
      <c r="E26" s="9">
        <v>12</v>
      </c>
      <c r="F26" s="45">
        <f t="shared" si="2"/>
        <v>19</v>
      </c>
      <c r="G26" s="28">
        <f t="shared" si="3"/>
        <v>0.794314381270903</v>
      </c>
    </row>
    <row r="27" spans="1:7" ht="21.75" customHeight="1">
      <c r="A27" s="1054"/>
      <c r="B27" s="45" t="s">
        <v>189</v>
      </c>
      <c r="C27" s="26" t="s">
        <v>197</v>
      </c>
      <c r="D27" s="9">
        <v>6</v>
      </c>
      <c r="E27" s="9">
        <v>10</v>
      </c>
      <c r="F27" s="45">
        <f t="shared" si="2"/>
        <v>16</v>
      </c>
      <c r="G27" s="28">
        <f t="shared" si="3"/>
        <v>0.6688963210702341</v>
      </c>
    </row>
    <row r="28" spans="1:7" ht="21.75" customHeight="1">
      <c r="A28" s="1054"/>
      <c r="B28" s="1049"/>
      <c r="C28" s="26" t="s">
        <v>178</v>
      </c>
      <c r="D28" s="9">
        <v>557</v>
      </c>
      <c r="E28" s="9">
        <v>407</v>
      </c>
      <c r="F28" s="45">
        <f t="shared" si="2"/>
        <v>964</v>
      </c>
      <c r="G28" s="28">
        <f t="shared" si="3"/>
        <v>40.30100334448161</v>
      </c>
    </row>
    <row r="29" spans="1:7" ht="24.75" customHeight="1" thickBot="1">
      <c r="A29" s="1055"/>
      <c r="B29" s="1050"/>
      <c r="C29" s="124" t="s">
        <v>198</v>
      </c>
      <c r="D29" s="131">
        <f>SUM(D18:D28)</f>
        <v>1250</v>
      </c>
      <c r="E29" s="131">
        <f>SUM(E18:E28)</f>
        <v>1142</v>
      </c>
      <c r="F29" s="131">
        <f t="shared" si="2"/>
        <v>2392</v>
      </c>
      <c r="G29" s="126">
        <f>SUM(G18:G28)</f>
        <v>100</v>
      </c>
    </row>
    <row r="30" spans="1:7" ht="21.75" customHeight="1">
      <c r="A30" s="1053" t="s">
        <v>219</v>
      </c>
      <c r="B30" s="135" t="s">
        <v>200</v>
      </c>
      <c r="C30" s="128" t="s">
        <v>220</v>
      </c>
      <c r="D30" s="136">
        <v>70</v>
      </c>
      <c r="E30" s="136">
        <v>13</v>
      </c>
      <c r="F30" s="136">
        <f>SUM(D30:E30)</f>
        <v>83</v>
      </c>
      <c r="G30" s="137">
        <f>F30/$F$49*100</f>
        <v>30.29197080291971</v>
      </c>
    </row>
    <row r="31" spans="1:7" ht="21.75" customHeight="1">
      <c r="A31" s="1054"/>
      <c r="B31" s="123" t="s">
        <v>201</v>
      </c>
      <c r="C31" s="26" t="s">
        <v>221</v>
      </c>
      <c r="D31" s="8">
        <v>23</v>
      </c>
      <c r="E31" s="8">
        <v>9</v>
      </c>
      <c r="F31" s="8">
        <f aca="true" t="shared" si="4" ref="F31:F48">SUM(D31:E31)</f>
        <v>32</v>
      </c>
      <c r="G31" s="51">
        <f aca="true" t="shared" si="5" ref="G31:G48">F31/$F$49*100</f>
        <v>11.678832116788321</v>
      </c>
    </row>
    <row r="32" spans="1:7" ht="21.75" customHeight="1">
      <c r="A32" s="1054"/>
      <c r="B32" s="123" t="s">
        <v>202</v>
      </c>
      <c r="C32" s="26" t="s">
        <v>222</v>
      </c>
      <c r="D32" s="8">
        <v>19</v>
      </c>
      <c r="E32" s="8">
        <v>7</v>
      </c>
      <c r="F32" s="8">
        <f t="shared" si="4"/>
        <v>26</v>
      </c>
      <c r="G32" s="51">
        <f t="shared" si="5"/>
        <v>9.48905109489051</v>
      </c>
    </row>
    <row r="33" spans="1:7" ht="21.75" customHeight="1">
      <c r="A33" s="1054"/>
      <c r="B33" s="123" t="s">
        <v>203</v>
      </c>
      <c r="C33" s="26" t="s">
        <v>223</v>
      </c>
      <c r="D33" s="8">
        <v>20</v>
      </c>
      <c r="E33" s="8">
        <v>1</v>
      </c>
      <c r="F33" s="8">
        <f t="shared" si="4"/>
        <v>21</v>
      </c>
      <c r="G33" s="51">
        <f t="shared" si="5"/>
        <v>7.664233576642336</v>
      </c>
    </row>
    <row r="34" spans="1:7" ht="21.75" customHeight="1">
      <c r="A34" s="1054"/>
      <c r="B34" s="123" t="s">
        <v>204</v>
      </c>
      <c r="C34" s="26" t="s">
        <v>224</v>
      </c>
      <c r="D34" s="8">
        <v>19</v>
      </c>
      <c r="E34" s="8">
        <v>0</v>
      </c>
      <c r="F34" s="8">
        <f t="shared" si="4"/>
        <v>19</v>
      </c>
      <c r="G34" s="51">
        <f t="shared" si="5"/>
        <v>6.934306569343065</v>
      </c>
    </row>
    <row r="35" spans="1:7" ht="21.75" customHeight="1">
      <c r="A35" s="1054"/>
      <c r="B35" s="123" t="s">
        <v>205</v>
      </c>
      <c r="C35" s="26" t="s">
        <v>225</v>
      </c>
      <c r="D35" s="8">
        <v>7</v>
      </c>
      <c r="E35" s="8">
        <v>8</v>
      </c>
      <c r="F35" s="8">
        <f t="shared" si="4"/>
        <v>15</v>
      </c>
      <c r="G35" s="51">
        <f t="shared" si="5"/>
        <v>5.474452554744526</v>
      </c>
    </row>
    <row r="36" spans="1:7" ht="21.75" customHeight="1">
      <c r="A36" s="1054"/>
      <c r="B36" s="123" t="s">
        <v>206</v>
      </c>
      <c r="C36" s="26" t="s">
        <v>226</v>
      </c>
      <c r="D36" s="8">
        <v>7</v>
      </c>
      <c r="E36" s="8">
        <v>6</v>
      </c>
      <c r="F36" s="8">
        <f t="shared" si="4"/>
        <v>13</v>
      </c>
      <c r="G36" s="51">
        <f t="shared" si="5"/>
        <v>4.744525547445255</v>
      </c>
    </row>
    <row r="37" spans="1:7" ht="21.75" customHeight="1">
      <c r="A37" s="1054"/>
      <c r="B37" s="123" t="s">
        <v>207</v>
      </c>
      <c r="C37" s="26" t="s">
        <v>227</v>
      </c>
      <c r="D37" s="8">
        <v>1</v>
      </c>
      <c r="E37" s="8">
        <v>11</v>
      </c>
      <c r="F37" s="8">
        <f t="shared" si="4"/>
        <v>12</v>
      </c>
      <c r="G37" s="51">
        <f t="shared" si="5"/>
        <v>4.37956204379562</v>
      </c>
    </row>
    <row r="38" spans="1:7" ht="21.75" customHeight="1">
      <c r="A38" s="1054"/>
      <c r="B38" s="123" t="s">
        <v>208</v>
      </c>
      <c r="C38" s="26" t="s">
        <v>228</v>
      </c>
      <c r="D38" s="8">
        <v>7</v>
      </c>
      <c r="E38" s="8">
        <v>4</v>
      </c>
      <c r="F38" s="8">
        <f t="shared" si="4"/>
        <v>11</v>
      </c>
      <c r="G38" s="51">
        <f t="shared" si="5"/>
        <v>4.014598540145985</v>
      </c>
    </row>
    <row r="39" spans="1:7" ht="21.75" customHeight="1">
      <c r="A39" s="1054"/>
      <c r="B39" s="123" t="s">
        <v>209</v>
      </c>
      <c r="C39" s="26" t="s">
        <v>229</v>
      </c>
      <c r="D39" s="8">
        <v>8</v>
      </c>
      <c r="E39" s="8">
        <v>2</v>
      </c>
      <c r="F39" s="8">
        <f t="shared" si="4"/>
        <v>10</v>
      </c>
      <c r="G39" s="51">
        <f t="shared" si="5"/>
        <v>3.64963503649635</v>
      </c>
    </row>
    <row r="40" spans="1:7" ht="21.75" customHeight="1">
      <c r="A40" s="1054"/>
      <c r="B40" s="123" t="s">
        <v>210</v>
      </c>
      <c r="C40" s="26" t="s">
        <v>230</v>
      </c>
      <c r="D40" s="8">
        <v>3</v>
      </c>
      <c r="E40" s="8">
        <v>7</v>
      </c>
      <c r="F40" s="8">
        <f t="shared" si="4"/>
        <v>10</v>
      </c>
      <c r="G40" s="51">
        <f t="shared" si="5"/>
        <v>3.64963503649635</v>
      </c>
    </row>
    <row r="41" spans="1:7" ht="21.75" customHeight="1">
      <c r="A41" s="1054"/>
      <c r="B41" s="123" t="s">
        <v>211</v>
      </c>
      <c r="C41" s="26" t="s">
        <v>231</v>
      </c>
      <c r="D41" s="8">
        <v>0</v>
      </c>
      <c r="E41" s="8">
        <v>9</v>
      </c>
      <c r="F41" s="8">
        <f t="shared" si="4"/>
        <v>9</v>
      </c>
      <c r="G41" s="51">
        <f t="shared" si="5"/>
        <v>3.2846715328467155</v>
      </c>
    </row>
    <row r="42" spans="1:7" ht="21.75" customHeight="1">
      <c r="A42" s="1054"/>
      <c r="B42" s="123" t="s">
        <v>212</v>
      </c>
      <c r="C42" s="26" t="s">
        <v>232</v>
      </c>
      <c r="D42" s="8">
        <v>1</v>
      </c>
      <c r="E42" s="8">
        <v>2</v>
      </c>
      <c r="F42" s="8">
        <f t="shared" si="4"/>
        <v>3</v>
      </c>
      <c r="G42" s="51">
        <f t="shared" si="5"/>
        <v>1.094890510948905</v>
      </c>
    </row>
    <row r="43" spans="1:7" ht="21.75" customHeight="1">
      <c r="A43" s="1054"/>
      <c r="B43" s="123" t="s">
        <v>213</v>
      </c>
      <c r="C43" s="26" t="s">
        <v>233</v>
      </c>
      <c r="D43" s="8">
        <v>1</v>
      </c>
      <c r="E43" s="8">
        <v>2</v>
      </c>
      <c r="F43" s="8">
        <f t="shared" si="4"/>
        <v>3</v>
      </c>
      <c r="G43" s="51">
        <f t="shared" si="5"/>
        <v>1.094890510948905</v>
      </c>
    </row>
    <row r="44" spans="1:7" ht="21.75" customHeight="1">
      <c r="A44" s="1054"/>
      <c r="B44" s="123" t="s">
        <v>214</v>
      </c>
      <c r="C44" s="26" t="s">
        <v>234</v>
      </c>
      <c r="D44" s="8">
        <v>2</v>
      </c>
      <c r="E44" s="8">
        <v>0</v>
      </c>
      <c r="F44" s="8">
        <f t="shared" si="4"/>
        <v>2</v>
      </c>
      <c r="G44" s="51">
        <f t="shared" si="5"/>
        <v>0.7299270072992701</v>
      </c>
    </row>
    <row r="45" spans="1:7" ht="21.75" customHeight="1">
      <c r="A45" s="1054"/>
      <c r="B45" s="123" t="s">
        <v>215</v>
      </c>
      <c r="C45" s="26" t="s">
        <v>235</v>
      </c>
      <c r="D45" s="8">
        <v>0</v>
      </c>
      <c r="E45" s="8">
        <v>2</v>
      </c>
      <c r="F45" s="8">
        <f t="shared" si="4"/>
        <v>2</v>
      </c>
      <c r="G45" s="51">
        <f t="shared" si="5"/>
        <v>0.7299270072992701</v>
      </c>
    </row>
    <row r="46" spans="1:7" ht="21.75" customHeight="1">
      <c r="A46" s="1054"/>
      <c r="B46" s="123" t="s">
        <v>216</v>
      </c>
      <c r="C46" s="26" t="s">
        <v>236</v>
      </c>
      <c r="D46" s="8">
        <v>1</v>
      </c>
      <c r="E46" s="8">
        <v>0</v>
      </c>
      <c r="F46" s="8">
        <f t="shared" si="4"/>
        <v>1</v>
      </c>
      <c r="G46" s="51">
        <f t="shared" si="5"/>
        <v>0.36496350364963503</v>
      </c>
    </row>
    <row r="47" spans="1:7" ht="21.75" customHeight="1">
      <c r="A47" s="1054"/>
      <c r="B47" s="123" t="s">
        <v>217</v>
      </c>
      <c r="C47" s="26" t="s">
        <v>237</v>
      </c>
      <c r="D47" s="8">
        <v>1</v>
      </c>
      <c r="E47" s="8">
        <v>0</v>
      </c>
      <c r="F47" s="8">
        <f t="shared" si="4"/>
        <v>1</v>
      </c>
      <c r="G47" s="51">
        <f t="shared" si="5"/>
        <v>0.36496350364963503</v>
      </c>
    </row>
    <row r="48" spans="1:7" ht="21.75" customHeight="1">
      <c r="A48" s="1054"/>
      <c r="B48" s="123" t="s">
        <v>218</v>
      </c>
      <c r="C48" s="26" t="s">
        <v>238</v>
      </c>
      <c r="D48" s="8">
        <v>1</v>
      </c>
      <c r="E48" s="8">
        <v>0</v>
      </c>
      <c r="F48" s="8">
        <f t="shared" si="4"/>
        <v>1</v>
      </c>
      <c r="G48" s="51">
        <f t="shared" si="5"/>
        <v>0.36496350364963503</v>
      </c>
    </row>
    <row r="49" spans="1:7" ht="24.75" customHeight="1" thickBot="1">
      <c r="A49" s="1055"/>
      <c r="B49" s="138"/>
      <c r="C49" s="124" t="s">
        <v>239</v>
      </c>
      <c r="D49" s="131">
        <f>SUM(D30:D48)</f>
        <v>191</v>
      </c>
      <c r="E49" s="131">
        <f>SUM(E30:E48)</f>
        <v>83</v>
      </c>
      <c r="F49" s="131">
        <f>SUM(F30:F48)</f>
        <v>274</v>
      </c>
      <c r="G49" s="139">
        <f>SUM(G30:G48)</f>
        <v>99.99999999999999</v>
      </c>
    </row>
    <row r="50" spans="1:7" ht="30" customHeight="1" thickBot="1">
      <c r="A50" s="1059" t="s">
        <v>240</v>
      </c>
      <c r="B50" s="1060"/>
      <c r="C50" s="132"/>
      <c r="D50" s="133">
        <f>SUM(D17,D29,D49)</f>
        <v>1620</v>
      </c>
      <c r="E50" s="133">
        <f>SUM(E17,E29,E49)</f>
        <v>1359</v>
      </c>
      <c r="F50" s="133">
        <f>SUM(F17,F29,F49)</f>
        <v>2979</v>
      </c>
      <c r="G50" s="134" t="s">
        <v>20</v>
      </c>
    </row>
    <row r="51" spans="1:7" ht="14.25" customHeight="1" thickTop="1">
      <c r="A51" s="1061"/>
      <c r="B51" s="1061"/>
      <c r="C51" s="1061"/>
      <c r="D51" s="1061"/>
      <c r="E51" s="1061"/>
      <c r="F51" s="1061"/>
      <c r="G51" s="1061"/>
    </row>
    <row r="52" spans="1:7" ht="14.25" customHeight="1">
      <c r="A52" s="741" t="s">
        <v>979</v>
      </c>
      <c r="B52" s="741"/>
      <c r="C52" s="741"/>
      <c r="D52" s="741"/>
      <c r="E52" s="741"/>
      <c r="F52" s="741"/>
      <c r="G52" s="741"/>
    </row>
    <row r="53" spans="1:7" ht="14.25" customHeight="1">
      <c r="A53" s="776" t="s">
        <v>156</v>
      </c>
      <c r="B53" s="777"/>
      <c r="C53" s="777"/>
      <c r="D53" s="777"/>
      <c r="E53" s="777"/>
      <c r="F53" s="777"/>
      <c r="G53" s="777"/>
    </row>
    <row r="54" spans="1:7" ht="14.25" customHeight="1">
      <c r="A54" s="776" t="s">
        <v>157</v>
      </c>
      <c r="B54" s="777"/>
      <c r="C54" s="777"/>
      <c r="D54" s="777"/>
      <c r="E54" s="777"/>
      <c r="F54" s="777"/>
      <c r="G54" s="777"/>
    </row>
    <row r="55" spans="1:7" ht="14.25" customHeight="1">
      <c r="A55" s="793"/>
      <c r="B55" s="793"/>
      <c r="C55" s="793"/>
      <c r="D55" s="793"/>
      <c r="E55" s="793"/>
      <c r="F55" s="793"/>
      <c r="G55" s="793"/>
    </row>
    <row r="56" spans="1:7" ht="53.25" customHeight="1">
      <c r="A56" s="1048" t="s">
        <v>983</v>
      </c>
      <c r="B56" s="1048"/>
      <c r="C56" s="1048"/>
      <c r="D56" s="1048"/>
      <c r="E56" s="1048"/>
      <c r="F56" s="1048"/>
      <c r="G56" s="1048"/>
    </row>
    <row r="57" spans="1:7" ht="12.75">
      <c r="A57" s="742"/>
      <c r="B57" s="742"/>
      <c r="C57" s="742"/>
      <c r="D57" s="742"/>
      <c r="E57" s="742"/>
      <c r="F57" s="742"/>
      <c r="G57" s="742"/>
    </row>
    <row r="60" spans="3:5" ht="12.75">
      <c r="C60" s="63" t="s">
        <v>259</v>
      </c>
      <c r="D60" s="764" t="s">
        <v>260</v>
      </c>
      <c r="E60" s="764"/>
    </row>
  </sheetData>
  <sheetProtection/>
  <mergeCells count="14">
    <mergeCell ref="A2:G2"/>
    <mergeCell ref="A50:B50"/>
    <mergeCell ref="A53:G53"/>
    <mergeCell ref="A54:G54"/>
    <mergeCell ref="A51:G51"/>
    <mergeCell ref="A30:A49"/>
    <mergeCell ref="A3:G4"/>
    <mergeCell ref="A56:G56"/>
    <mergeCell ref="A55:G55"/>
    <mergeCell ref="D60:E60"/>
    <mergeCell ref="B16:B17"/>
    <mergeCell ref="A6:A17"/>
    <mergeCell ref="B28:B29"/>
    <mergeCell ref="A18:A29"/>
  </mergeCells>
  <hyperlinks>
    <hyperlink ref="A1" r:id="rId1" display="http://kayham.erciyes.edu.tr/"/>
  </hyperlinks>
  <printOptions/>
  <pageMargins left="0.76" right="0.24" top="0.25" bottom="0.25" header="0.25" footer="0.25"/>
  <pageSetup fitToHeight="1" fitToWidth="1" horizontalDpi="600" verticalDpi="600" orientation="portrait" paperSize="9" scale="62" r:id="rId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1.8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377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313</v>
      </c>
      <c r="B3" s="1066"/>
      <c r="C3" s="1066"/>
      <c r="D3" s="1066"/>
      <c r="E3" s="1066"/>
      <c r="F3" s="1066"/>
      <c r="G3" s="1066"/>
      <c r="H3" s="1066"/>
      <c r="I3" s="1067"/>
    </row>
    <row r="4" spans="1:9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76" t="s">
        <v>280</v>
      </c>
      <c r="H4" s="76" t="s">
        <v>281</v>
      </c>
      <c r="I4" s="3" t="s">
        <v>283</v>
      </c>
    </row>
    <row r="5" spans="1:9" ht="24.75" customHeight="1">
      <c r="A5" s="82">
        <v>1</v>
      </c>
      <c r="B5" s="74" t="s">
        <v>76</v>
      </c>
      <c r="C5" s="74" t="s">
        <v>277</v>
      </c>
      <c r="D5" s="68">
        <v>93161</v>
      </c>
      <c r="E5" s="68">
        <v>104211</v>
      </c>
      <c r="F5" s="68">
        <f>SUM(D5:E5)</f>
        <v>197372</v>
      </c>
      <c r="G5" s="80">
        <f>D5/F5*100</f>
        <v>47.20071742699066</v>
      </c>
      <c r="H5" s="80">
        <f>E5/F5*100</f>
        <v>52.79928257300934</v>
      </c>
      <c r="I5" s="83">
        <f>F5/$F$15*100</f>
        <v>18.562543673779555</v>
      </c>
    </row>
    <row r="6" spans="1:9" ht="24.75" customHeight="1">
      <c r="A6" s="82">
        <v>2</v>
      </c>
      <c r="B6" s="74" t="s">
        <v>78</v>
      </c>
      <c r="C6" s="74" t="s">
        <v>278</v>
      </c>
      <c r="D6" s="68">
        <v>74197</v>
      </c>
      <c r="E6" s="68">
        <v>87966</v>
      </c>
      <c r="F6" s="68">
        <f>SUM(D6:E6)</f>
        <v>162163</v>
      </c>
      <c r="G6" s="80">
        <f aca="true" t="shared" si="0" ref="G6:G15">D6/F6*100</f>
        <v>45.75458026800195</v>
      </c>
      <c r="H6" s="80">
        <f aca="true" t="shared" si="1" ref="H6:H15">E6/F6*100</f>
        <v>54.245419731998055</v>
      </c>
      <c r="I6" s="83">
        <f aca="true" t="shared" si="2" ref="I6:I15">F6/$F$15*100</f>
        <v>15.251189478604433</v>
      </c>
    </row>
    <row r="7" spans="1:9" ht="24.75" customHeight="1">
      <c r="A7" s="82">
        <v>3</v>
      </c>
      <c r="B7" s="74" t="s">
        <v>77</v>
      </c>
      <c r="C7" s="79" t="s">
        <v>266</v>
      </c>
      <c r="D7" s="68">
        <v>55180</v>
      </c>
      <c r="E7" s="68">
        <v>91146</v>
      </c>
      <c r="F7" s="68">
        <f aca="true" t="shared" si="3" ref="F7:F14">SUM(D7:E7)</f>
        <v>146326</v>
      </c>
      <c r="G7" s="80">
        <f t="shared" si="0"/>
        <v>37.71031805694135</v>
      </c>
      <c r="H7" s="80">
        <f t="shared" si="1"/>
        <v>62.28968194305865</v>
      </c>
      <c r="I7" s="83">
        <f t="shared" si="2"/>
        <v>13.761743132812493</v>
      </c>
    </row>
    <row r="8" spans="1:9" ht="24.75" customHeight="1">
      <c r="A8" s="82">
        <v>4</v>
      </c>
      <c r="B8" s="74" t="s">
        <v>76</v>
      </c>
      <c r="C8" s="78" t="s">
        <v>279</v>
      </c>
      <c r="D8" s="68">
        <v>42453</v>
      </c>
      <c r="E8" s="68">
        <v>48407</v>
      </c>
      <c r="F8" s="68">
        <f t="shared" si="3"/>
        <v>90860</v>
      </c>
      <c r="G8" s="80">
        <f t="shared" si="0"/>
        <v>46.723530706581556</v>
      </c>
      <c r="H8" s="80">
        <f t="shared" si="1"/>
        <v>53.27646929341845</v>
      </c>
      <c r="I8" s="83">
        <f t="shared" si="2"/>
        <v>8.545248151711542</v>
      </c>
    </row>
    <row r="9" spans="1:9" ht="24.75" customHeight="1">
      <c r="A9" s="82">
        <v>5</v>
      </c>
      <c r="B9" s="74" t="s">
        <v>274</v>
      </c>
      <c r="C9" s="78" t="s">
        <v>275</v>
      </c>
      <c r="D9" s="68">
        <v>37462</v>
      </c>
      <c r="E9" s="68">
        <v>45150</v>
      </c>
      <c r="F9" s="68">
        <f t="shared" si="3"/>
        <v>82612</v>
      </c>
      <c r="G9" s="80">
        <f t="shared" si="0"/>
        <v>45.34692296518665</v>
      </c>
      <c r="H9" s="80">
        <f t="shared" si="1"/>
        <v>54.65307703481335</v>
      </c>
      <c r="I9" s="83">
        <f t="shared" si="2"/>
        <v>7.769535992837265</v>
      </c>
    </row>
    <row r="10" spans="1:9" ht="24.75" customHeight="1">
      <c r="A10" s="82">
        <v>6</v>
      </c>
      <c r="B10" s="74" t="s">
        <v>83</v>
      </c>
      <c r="C10" s="79" t="s">
        <v>269</v>
      </c>
      <c r="D10" s="68">
        <v>31692</v>
      </c>
      <c r="E10" s="68">
        <v>49658</v>
      </c>
      <c r="F10" s="68">
        <f t="shared" si="3"/>
        <v>81350</v>
      </c>
      <c r="G10" s="80">
        <f t="shared" si="0"/>
        <v>38.95759065765212</v>
      </c>
      <c r="H10" s="80">
        <f t="shared" si="1"/>
        <v>61.04240934234788</v>
      </c>
      <c r="I10" s="83">
        <f t="shared" si="2"/>
        <v>7.650846765812612</v>
      </c>
    </row>
    <row r="11" spans="1:9" ht="24.75" customHeight="1">
      <c r="A11" s="82">
        <v>7</v>
      </c>
      <c r="B11" s="74" t="s">
        <v>80</v>
      </c>
      <c r="C11" s="74" t="s">
        <v>267</v>
      </c>
      <c r="D11" s="68">
        <v>32317</v>
      </c>
      <c r="E11" s="68">
        <v>45640</v>
      </c>
      <c r="F11" s="68">
        <f t="shared" si="3"/>
        <v>77957</v>
      </c>
      <c r="G11" s="80">
        <f t="shared" si="0"/>
        <v>41.45490462690971</v>
      </c>
      <c r="H11" s="80">
        <f t="shared" si="1"/>
        <v>58.54509537309029</v>
      </c>
      <c r="I11" s="83">
        <f t="shared" si="2"/>
        <v>7.33174015147454</v>
      </c>
    </row>
    <row r="12" spans="1:9" ht="24.75" customHeight="1">
      <c r="A12" s="82">
        <v>8</v>
      </c>
      <c r="B12" s="74" t="s">
        <v>82</v>
      </c>
      <c r="C12" s="74" t="s">
        <v>273</v>
      </c>
      <c r="D12" s="68">
        <v>27410</v>
      </c>
      <c r="E12" s="68">
        <v>48362</v>
      </c>
      <c r="F12" s="68">
        <f t="shared" si="3"/>
        <v>75772</v>
      </c>
      <c r="G12" s="80">
        <f t="shared" si="0"/>
        <v>36.17431241091696</v>
      </c>
      <c r="H12" s="80">
        <f t="shared" si="1"/>
        <v>63.82568758908304</v>
      </c>
      <c r="I12" s="83">
        <f t="shared" si="2"/>
        <v>7.12624414430428</v>
      </c>
    </row>
    <row r="13" spans="1:9" ht="24.75" customHeight="1">
      <c r="A13" s="82">
        <v>9</v>
      </c>
      <c r="B13" s="74" t="s">
        <v>81</v>
      </c>
      <c r="C13" s="74" t="s">
        <v>270</v>
      </c>
      <c r="D13" s="68">
        <v>24525</v>
      </c>
      <c r="E13" s="68">
        <v>50807</v>
      </c>
      <c r="F13" s="68">
        <f t="shared" si="3"/>
        <v>75332</v>
      </c>
      <c r="G13" s="80">
        <f t="shared" si="0"/>
        <v>32.555885944883975</v>
      </c>
      <c r="H13" s="80">
        <f t="shared" si="1"/>
        <v>67.44411405511602</v>
      </c>
      <c r="I13" s="83">
        <f t="shared" si="2"/>
        <v>7.084862797322628</v>
      </c>
    </row>
    <row r="14" spans="1:9" ht="24.75" customHeight="1">
      <c r="A14" s="82">
        <v>10</v>
      </c>
      <c r="B14" s="74" t="s">
        <v>271</v>
      </c>
      <c r="C14" s="74" t="s">
        <v>272</v>
      </c>
      <c r="D14" s="68">
        <v>29822</v>
      </c>
      <c r="E14" s="68">
        <v>43715</v>
      </c>
      <c r="F14" s="68">
        <f t="shared" si="3"/>
        <v>73537</v>
      </c>
      <c r="G14" s="80">
        <f t="shared" si="0"/>
        <v>40.55373485456301</v>
      </c>
      <c r="H14" s="80">
        <f t="shared" si="1"/>
        <v>59.446265145436996</v>
      </c>
      <c r="I14" s="83">
        <f t="shared" si="2"/>
        <v>6.916045711340653</v>
      </c>
    </row>
    <row r="15" spans="1:9" ht="24.75" customHeight="1" thickBot="1">
      <c r="A15" s="1068" t="s">
        <v>124</v>
      </c>
      <c r="B15" s="1069"/>
      <c r="C15" s="1069"/>
      <c r="D15" s="84">
        <f>SUM(D5:D14)</f>
        <v>448219</v>
      </c>
      <c r="E15" s="84">
        <f>SUM(E5:E14)</f>
        <v>615062</v>
      </c>
      <c r="F15" s="84">
        <f>SUM(D15:E15)</f>
        <v>1063281</v>
      </c>
      <c r="G15" s="85">
        <f t="shared" si="0"/>
        <v>42.15433173356808</v>
      </c>
      <c r="H15" s="85">
        <f t="shared" si="1"/>
        <v>57.84566826643193</v>
      </c>
      <c r="I15" s="83">
        <f t="shared" si="2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741" t="s">
        <v>980</v>
      </c>
      <c r="B17" s="740"/>
      <c r="C17" s="740"/>
      <c r="D17" s="740"/>
      <c r="E17" s="740"/>
      <c r="F17" s="740"/>
      <c r="G17" s="740"/>
      <c r="H17" s="740"/>
      <c r="I17" s="740"/>
    </row>
    <row r="18" spans="1:9" ht="14.25" customHeight="1">
      <c r="A18" s="776" t="s">
        <v>282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40.5" customHeight="1">
      <c r="A21" s="1070" t="s">
        <v>984</v>
      </c>
      <c r="B21" s="1070"/>
      <c r="C21" s="1070"/>
      <c r="D21" s="1070"/>
      <c r="E21" s="1070"/>
      <c r="F21" s="1070"/>
      <c r="G21" s="1070"/>
      <c r="H21" s="1070"/>
      <c r="I21" s="1070"/>
    </row>
    <row r="22" spans="1:9" ht="12.75">
      <c r="A22" s="855"/>
      <c r="B22" s="855"/>
      <c r="C22" s="855"/>
      <c r="D22" s="855"/>
      <c r="E22" s="855"/>
      <c r="F22" s="855"/>
      <c r="G22" s="855"/>
      <c r="H22" s="855"/>
      <c r="I22" s="855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A20:I20"/>
    <mergeCell ref="A3:I3"/>
    <mergeCell ref="A15:C15"/>
    <mergeCell ref="A2:I2"/>
    <mergeCell ref="A16:I16"/>
    <mergeCell ref="C25:D25"/>
    <mergeCell ref="A18:I18"/>
    <mergeCell ref="A19:I19"/>
    <mergeCell ref="A22:I22"/>
    <mergeCell ref="A21:I21"/>
  </mergeCells>
  <hyperlinks>
    <hyperlink ref="A1" r:id="rId1" display="http://kayham.erciyes.edu.tr/"/>
  </hyperlinks>
  <printOptions/>
  <pageMargins left="0.69" right="0.75" top="0.73" bottom="0.36" header="0.5" footer="0.22"/>
  <pageSetup horizontalDpi="600" verticalDpi="600" orientation="landscape" paperSize="9" r:id="rId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8.875" style="0" customWidth="1"/>
    <col min="4" max="4" width="10.375" style="0" customWidth="1"/>
    <col min="9" max="9" width="10.125" style="0" customWidth="1"/>
  </cols>
  <sheetData>
    <row r="1" spans="1:33" ht="13.5" thickBot="1">
      <c r="A1" s="66"/>
      <c r="AG1" s="175" t="s">
        <v>261</v>
      </c>
    </row>
    <row r="2" spans="1:33" ht="27.75" customHeight="1" thickBot="1" thickTop="1">
      <c r="A2" s="1072" t="s">
        <v>675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073"/>
      <c r="AD2" s="1073"/>
      <c r="AE2" s="1073"/>
      <c r="AF2" s="1073"/>
      <c r="AG2" s="1074"/>
    </row>
    <row r="3" spans="1:33" ht="24.75" customHeight="1">
      <c r="A3" s="1075" t="s">
        <v>673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6"/>
      <c r="AA3" s="1076"/>
      <c r="AB3" s="1076"/>
      <c r="AC3" s="1076"/>
      <c r="AD3" s="1076"/>
      <c r="AE3" s="1076"/>
      <c r="AF3" s="1076"/>
      <c r="AG3" s="1077"/>
    </row>
    <row r="4" spans="1:33" ht="25.5" customHeight="1" thickBot="1">
      <c r="A4" s="1078"/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79"/>
      <c r="AD4" s="1079"/>
      <c r="AE4" s="1079"/>
      <c r="AF4" s="1079"/>
      <c r="AG4" s="1080"/>
    </row>
    <row r="5" spans="1:33" ht="30.75" customHeight="1">
      <c r="A5" s="768" t="s">
        <v>257</v>
      </c>
      <c r="B5" s="1081" t="s">
        <v>18</v>
      </c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  <c r="T5" s="1082"/>
      <c r="U5" s="1082"/>
      <c r="V5" s="1082"/>
      <c r="W5" s="1082"/>
      <c r="X5" s="1082"/>
      <c r="Y5" s="1082"/>
      <c r="Z5" s="1082"/>
      <c r="AA5" s="1082"/>
      <c r="AB5" s="1082"/>
      <c r="AC5" s="1082"/>
      <c r="AD5" s="1082"/>
      <c r="AE5" s="1082"/>
      <c r="AF5" s="1082"/>
      <c r="AG5" s="1083"/>
    </row>
    <row r="6" spans="1:33" ht="26.25" customHeight="1">
      <c r="A6" s="771"/>
      <c r="B6" s="1066">
        <v>2002</v>
      </c>
      <c r="C6" s="1066"/>
      <c r="D6" s="1066"/>
      <c r="E6" s="1066"/>
      <c r="F6" s="1066">
        <v>2003</v>
      </c>
      <c r="G6" s="1066"/>
      <c r="H6" s="1066"/>
      <c r="I6" s="1066"/>
      <c r="J6" s="1066">
        <v>2004</v>
      </c>
      <c r="K6" s="1066"/>
      <c r="L6" s="1066"/>
      <c r="M6" s="1066"/>
      <c r="N6" s="1066">
        <v>2005</v>
      </c>
      <c r="O6" s="1066"/>
      <c r="P6" s="1066"/>
      <c r="Q6" s="1066"/>
      <c r="R6" s="1066">
        <v>2006</v>
      </c>
      <c r="S6" s="1066"/>
      <c r="T6" s="1066"/>
      <c r="U6" s="1066"/>
      <c r="V6" s="1066">
        <v>2007</v>
      </c>
      <c r="W6" s="1066"/>
      <c r="X6" s="1066"/>
      <c r="Y6" s="1066"/>
      <c r="Z6" s="1066">
        <v>2008</v>
      </c>
      <c r="AA6" s="1066"/>
      <c r="AB6" s="1066"/>
      <c r="AC6" s="1066"/>
      <c r="AD6" s="1066">
        <v>2009</v>
      </c>
      <c r="AE6" s="1066"/>
      <c r="AF6" s="1066"/>
      <c r="AG6" s="1067"/>
    </row>
    <row r="7" spans="1:33" ht="34.5" customHeight="1" thickBot="1">
      <c r="A7" s="771"/>
      <c r="B7" s="183" t="s">
        <v>110</v>
      </c>
      <c r="C7" s="183" t="s">
        <v>180</v>
      </c>
      <c r="D7" s="183" t="s">
        <v>114</v>
      </c>
      <c r="E7" s="248" t="s">
        <v>255</v>
      </c>
      <c r="F7" s="183" t="s">
        <v>110</v>
      </c>
      <c r="G7" s="183" t="s">
        <v>180</v>
      </c>
      <c r="H7" s="183" t="s">
        <v>114</v>
      </c>
      <c r="I7" s="248" t="s">
        <v>255</v>
      </c>
      <c r="J7" s="183" t="s">
        <v>110</v>
      </c>
      <c r="K7" s="183" t="s">
        <v>180</v>
      </c>
      <c r="L7" s="183" t="s">
        <v>114</v>
      </c>
      <c r="M7" s="248" t="s">
        <v>255</v>
      </c>
      <c r="N7" s="183" t="s">
        <v>110</v>
      </c>
      <c r="O7" s="183" t="s">
        <v>180</v>
      </c>
      <c r="P7" s="183" t="s">
        <v>114</v>
      </c>
      <c r="Q7" s="248" t="s">
        <v>255</v>
      </c>
      <c r="R7" s="183" t="s">
        <v>110</v>
      </c>
      <c r="S7" s="183" t="s">
        <v>180</v>
      </c>
      <c r="T7" s="183" t="s">
        <v>114</v>
      </c>
      <c r="U7" s="248" t="s">
        <v>255</v>
      </c>
      <c r="V7" s="183" t="s">
        <v>110</v>
      </c>
      <c r="W7" s="183" t="s">
        <v>180</v>
      </c>
      <c r="X7" s="183" t="s">
        <v>114</v>
      </c>
      <c r="Y7" s="248" t="s">
        <v>255</v>
      </c>
      <c r="Z7" s="183" t="s">
        <v>110</v>
      </c>
      <c r="AA7" s="183" t="s">
        <v>180</v>
      </c>
      <c r="AB7" s="183" t="s">
        <v>114</v>
      </c>
      <c r="AC7" s="248" t="s">
        <v>255</v>
      </c>
      <c r="AD7" s="183" t="s">
        <v>110</v>
      </c>
      <c r="AE7" s="183" t="s">
        <v>180</v>
      </c>
      <c r="AF7" s="183" t="s">
        <v>114</v>
      </c>
      <c r="AG7" s="193" t="s">
        <v>255</v>
      </c>
    </row>
    <row r="8" spans="1:33" ht="21.75" customHeight="1">
      <c r="A8" s="230">
        <v>0</v>
      </c>
      <c r="B8" s="239">
        <v>130</v>
      </c>
      <c r="C8" s="129">
        <v>95</v>
      </c>
      <c r="D8" s="127">
        <f aca="true" t="shared" si="0" ref="D8:D15">SUM(B8:C8)</f>
        <v>225</v>
      </c>
      <c r="E8" s="300">
        <f>D8/$D$16*100</f>
        <v>10.719390185802762</v>
      </c>
      <c r="F8" s="307">
        <v>131</v>
      </c>
      <c r="G8" s="127">
        <v>118</v>
      </c>
      <c r="H8" s="129">
        <f aca="true" t="shared" si="1" ref="H8:H16">SUM(F8:G8)</f>
        <v>249</v>
      </c>
      <c r="I8" s="300">
        <f>H8/$H$16*100</f>
        <v>11.165919282511211</v>
      </c>
      <c r="J8" s="239">
        <v>162</v>
      </c>
      <c r="K8" s="129">
        <v>142</v>
      </c>
      <c r="L8" s="306">
        <f aca="true" t="shared" si="2" ref="L8:L16">SUM(J8:K8)</f>
        <v>304</v>
      </c>
      <c r="M8" s="300">
        <f>L8/$L$16*100</f>
        <v>12.903225806451612</v>
      </c>
      <c r="N8" s="239">
        <v>182</v>
      </c>
      <c r="O8" s="129">
        <v>149</v>
      </c>
      <c r="P8" s="136">
        <f aca="true" t="shared" si="3" ref="P8:P15">SUM(N8:O8)</f>
        <v>331</v>
      </c>
      <c r="Q8" s="300">
        <f>P8/$P$16*100</f>
        <v>13.07783484788621</v>
      </c>
      <c r="R8" s="239">
        <v>100</v>
      </c>
      <c r="S8" s="129">
        <v>49</v>
      </c>
      <c r="T8" s="129">
        <f aca="true" t="shared" si="4" ref="T8:T16">SUM(R8:S8)</f>
        <v>149</v>
      </c>
      <c r="U8" s="300">
        <f>T8/$T$16*100</f>
        <v>11.61340607950117</v>
      </c>
      <c r="V8" s="298">
        <v>180</v>
      </c>
      <c r="W8" s="299">
        <v>122</v>
      </c>
      <c r="X8" s="299">
        <f>SUM(V8:W8)</f>
        <v>302</v>
      </c>
      <c r="Y8" s="300">
        <f>X8/$X$16*100</f>
        <v>12.823779193205946</v>
      </c>
      <c r="Z8" s="298">
        <v>140</v>
      </c>
      <c r="AA8" s="299">
        <v>102</v>
      </c>
      <c r="AB8" s="136">
        <f>SUM(Z8:AA8)</f>
        <v>242</v>
      </c>
      <c r="AC8" s="300">
        <f>AB8/$AB$16*100</f>
        <v>10.9255079006772</v>
      </c>
      <c r="AD8" s="303">
        <v>126</v>
      </c>
      <c r="AE8" s="299">
        <v>87</v>
      </c>
      <c r="AF8" s="136">
        <f>SUM(AD8:AE8)</f>
        <v>213</v>
      </c>
      <c r="AG8" s="451">
        <f>AF8/$AF$16*100</f>
        <v>10.570719602977666</v>
      </c>
    </row>
    <row r="9" spans="1:33" ht="21.75" customHeight="1">
      <c r="A9" s="230" t="s">
        <v>248</v>
      </c>
      <c r="B9" s="241">
        <v>18</v>
      </c>
      <c r="C9" s="9">
        <v>18</v>
      </c>
      <c r="D9" s="45">
        <f t="shared" si="0"/>
        <v>36</v>
      </c>
      <c r="E9" s="301">
        <f aca="true" t="shared" si="5" ref="E9:E15">D9/$D$16*100</f>
        <v>1.715102429728442</v>
      </c>
      <c r="F9" s="241">
        <v>12</v>
      </c>
      <c r="G9" s="45">
        <v>13</v>
      </c>
      <c r="H9" s="9">
        <f t="shared" si="1"/>
        <v>25</v>
      </c>
      <c r="I9" s="301">
        <f aca="true" t="shared" si="6" ref="I9:I15">H9/$H$16*100</f>
        <v>1.1210762331838564</v>
      </c>
      <c r="J9" s="241">
        <v>22</v>
      </c>
      <c r="K9" s="9">
        <v>20</v>
      </c>
      <c r="L9" s="25">
        <f t="shared" si="2"/>
        <v>42</v>
      </c>
      <c r="M9" s="301">
        <f aca="true" t="shared" si="7" ref="M9:M15">L9/$L$16*100</f>
        <v>1.7826825127334467</v>
      </c>
      <c r="N9" s="241">
        <v>28</v>
      </c>
      <c r="O9" s="9">
        <v>25</v>
      </c>
      <c r="P9" s="8">
        <f t="shared" si="3"/>
        <v>53</v>
      </c>
      <c r="Q9" s="301">
        <f aca="true" t="shared" si="8" ref="Q9:Q15">P9/$P$16*100</f>
        <v>2.0940339786645596</v>
      </c>
      <c r="R9" s="241">
        <v>11</v>
      </c>
      <c r="S9" s="9">
        <v>7</v>
      </c>
      <c r="T9" s="9">
        <f t="shared" si="4"/>
        <v>18</v>
      </c>
      <c r="U9" s="301">
        <f aca="true" t="shared" si="9" ref="U9:U15">T9/$T$16*100</f>
        <v>1.4029618082618862</v>
      </c>
      <c r="V9" s="241">
        <v>22</v>
      </c>
      <c r="W9" s="105">
        <v>22</v>
      </c>
      <c r="X9" s="104">
        <f aca="true" t="shared" si="10" ref="X9:X15">SUM(V9:W9)</f>
        <v>44</v>
      </c>
      <c r="Y9" s="301">
        <f aca="true" t="shared" si="11" ref="Y9:Y16">X9/$X$16*100</f>
        <v>1.8683651804670913</v>
      </c>
      <c r="Z9" s="241">
        <v>23</v>
      </c>
      <c r="AA9" s="9">
        <v>6</v>
      </c>
      <c r="AB9" s="8">
        <f aca="true" t="shared" si="12" ref="AB9:AB16">SUM(Z9:AA9)</f>
        <v>29</v>
      </c>
      <c r="AC9" s="301">
        <f aca="true" t="shared" si="13" ref="AC9:AC16">AB9/$AB$16*100</f>
        <v>1.3092550790067718</v>
      </c>
      <c r="AD9" s="238">
        <v>15</v>
      </c>
      <c r="AE9" s="9">
        <v>15</v>
      </c>
      <c r="AF9" s="8">
        <f aca="true" t="shared" si="14" ref="AF9:AF16">SUM(AD9:AE9)</f>
        <v>30</v>
      </c>
      <c r="AG9" s="452">
        <f aca="true" t="shared" si="15" ref="AG9:AG16">AF9/$AF$16*100</f>
        <v>1.488833746898263</v>
      </c>
    </row>
    <row r="10" spans="1:33" ht="21.75" customHeight="1">
      <c r="A10" s="230" t="s">
        <v>249</v>
      </c>
      <c r="B10" s="241">
        <v>9</v>
      </c>
      <c r="C10" s="9">
        <v>5</v>
      </c>
      <c r="D10" s="45">
        <f t="shared" si="0"/>
        <v>14</v>
      </c>
      <c r="E10" s="301">
        <f t="shared" si="5"/>
        <v>0.6669842782277274</v>
      </c>
      <c r="F10" s="241">
        <v>4</v>
      </c>
      <c r="G10" s="9">
        <v>3</v>
      </c>
      <c r="H10" s="9">
        <f t="shared" si="1"/>
        <v>7</v>
      </c>
      <c r="I10" s="301">
        <f t="shared" si="6"/>
        <v>0.3139013452914798</v>
      </c>
      <c r="J10" s="241">
        <v>5</v>
      </c>
      <c r="K10" s="9">
        <v>3</v>
      </c>
      <c r="L10" s="25">
        <f t="shared" si="2"/>
        <v>8</v>
      </c>
      <c r="M10" s="301">
        <f t="shared" si="7"/>
        <v>0.3395585738539898</v>
      </c>
      <c r="N10" s="241">
        <v>11</v>
      </c>
      <c r="O10" s="9">
        <v>8</v>
      </c>
      <c r="P10" s="8">
        <f t="shared" si="3"/>
        <v>19</v>
      </c>
      <c r="Q10" s="301">
        <f t="shared" si="8"/>
        <v>0.75069142631371</v>
      </c>
      <c r="R10" s="241">
        <v>3</v>
      </c>
      <c r="S10" s="9">
        <v>5</v>
      </c>
      <c r="T10" s="9">
        <f t="shared" si="4"/>
        <v>8</v>
      </c>
      <c r="U10" s="301">
        <f t="shared" si="9"/>
        <v>0.6235385814497272</v>
      </c>
      <c r="V10" s="241">
        <v>6</v>
      </c>
      <c r="W10" s="105">
        <v>5</v>
      </c>
      <c r="X10" s="104">
        <f t="shared" si="10"/>
        <v>11</v>
      </c>
      <c r="Y10" s="301">
        <f t="shared" si="11"/>
        <v>0.46709129511677283</v>
      </c>
      <c r="Z10" s="241">
        <v>2</v>
      </c>
      <c r="AA10" s="9">
        <v>5</v>
      </c>
      <c r="AB10" s="8">
        <f t="shared" si="12"/>
        <v>7</v>
      </c>
      <c r="AC10" s="301">
        <f t="shared" si="13"/>
        <v>0.3160270880361174</v>
      </c>
      <c r="AD10" s="238">
        <v>2</v>
      </c>
      <c r="AE10" s="9">
        <v>5</v>
      </c>
      <c r="AF10" s="8">
        <f t="shared" si="14"/>
        <v>7</v>
      </c>
      <c r="AG10" s="452">
        <f t="shared" si="15"/>
        <v>0.34739454094292804</v>
      </c>
    </row>
    <row r="11" spans="1:33" ht="21.75" customHeight="1">
      <c r="A11" s="230" t="s">
        <v>250</v>
      </c>
      <c r="B11" s="241">
        <v>5</v>
      </c>
      <c r="C11" s="9">
        <v>3</v>
      </c>
      <c r="D11" s="45">
        <f t="shared" si="0"/>
        <v>8</v>
      </c>
      <c r="E11" s="301">
        <f t="shared" si="5"/>
        <v>0.38113387327298714</v>
      </c>
      <c r="F11" s="241">
        <v>5</v>
      </c>
      <c r="G11" s="9">
        <v>5</v>
      </c>
      <c r="H11" s="9">
        <f t="shared" si="1"/>
        <v>10</v>
      </c>
      <c r="I11" s="301">
        <f t="shared" si="6"/>
        <v>0.4484304932735426</v>
      </c>
      <c r="J11" s="241">
        <v>3</v>
      </c>
      <c r="K11" s="9">
        <v>3</v>
      </c>
      <c r="L11" s="25">
        <f t="shared" si="2"/>
        <v>6</v>
      </c>
      <c r="M11" s="301">
        <f t="shared" si="7"/>
        <v>0.2546689303904924</v>
      </c>
      <c r="N11" s="241">
        <v>6</v>
      </c>
      <c r="O11" s="9">
        <v>1</v>
      </c>
      <c r="P11" s="8">
        <f t="shared" si="3"/>
        <v>7</v>
      </c>
      <c r="Q11" s="301">
        <f t="shared" si="8"/>
        <v>0.2765705254839984</v>
      </c>
      <c r="R11" s="241">
        <v>0</v>
      </c>
      <c r="S11" s="9">
        <v>2</v>
      </c>
      <c r="T11" s="9">
        <f t="shared" si="4"/>
        <v>2</v>
      </c>
      <c r="U11" s="301">
        <f t="shared" si="9"/>
        <v>0.1558846453624318</v>
      </c>
      <c r="V11" s="241">
        <v>5</v>
      </c>
      <c r="W11" s="105">
        <v>3</v>
      </c>
      <c r="X11" s="104">
        <f t="shared" si="10"/>
        <v>8</v>
      </c>
      <c r="Y11" s="301">
        <f t="shared" si="11"/>
        <v>0.3397027600849257</v>
      </c>
      <c r="Z11" s="241">
        <v>2</v>
      </c>
      <c r="AA11" s="9">
        <v>2</v>
      </c>
      <c r="AB11" s="8">
        <f t="shared" si="12"/>
        <v>4</v>
      </c>
      <c r="AC11" s="301">
        <f t="shared" si="13"/>
        <v>0.1805869074492099</v>
      </c>
      <c r="AD11" s="238">
        <v>5</v>
      </c>
      <c r="AE11" s="9">
        <v>2</v>
      </c>
      <c r="AF11" s="8">
        <f t="shared" si="14"/>
        <v>7</v>
      </c>
      <c r="AG11" s="452">
        <f t="shared" si="15"/>
        <v>0.34739454094292804</v>
      </c>
    </row>
    <row r="12" spans="1:33" ht="21.75" customHeight="1">
      <c r="A12" s="230" t="s">
        <v>251</v>
      </c>
      <c r="B12" s="241">
        <v>17</v>
      </c>
      <c r="C12" s="9">
        <v>6</v>
      </c>
      <c r="D12" s="45">
        <f t="shared" si="0"/>
        <v>23</v>
      </c>
      <c r="E12" s="301">
        <f t="shared" si="5"/>
        <v>1.095759885659838</v>
      </c>
      <c r="F12" s="241">
        <v>11</v>
      </c>
      <c r="G12" s="9">
        <v>7</v>
      </c>
      <c r="H12" s="9">
        <f t="shared" si="1"/>
        <v>18</v>
      </c>
      <c r="I12" s="301">
        <f t="shared" si="6"/>
        <v>0.8071748878923767</v>
      </c>
      <c r="J12" s="241">
        <v>13</v>
      </c>
      <c r="K12" s="9">
        <v>15</v>
      </c>
      <c r="L12" s="25">
        <f t="shared" si="2"/>
        <v>28</v>
      </c>
      <c r="M12" s="301">
        <f t="shared" si="7"/>
        <v>1.1884550084889642</v>
      </c>
      <c r="N12" s="241">
        <v>15</v>
      </c>
      <c r="O12" s="9">
        <v>5</v>
      </c>
      <c r="P12" s="8">
        <f t="shared" si="3"/>
        <v>20</v>
      </c>
      <c r="Q12" s="301">
        <f t="shared" si="8"/>
        <v>0.7902015013828527</v>
      </c>
      <c r="R12" s="241">
        <v>6</v>
      </c>
      <c r="S12" s="9">
        <v>6</v>
      </c>
      <c r="T12" s="9">
        <f t="shared" si="4"/>
        <v>12</v>
      </c>
      <c r="U12" s="301">
        <f t="shared" si="9"/>
        <v>0.9353078721745909</v>
      </c>
      <c r="V12" s="241">
        <v>22</v>
      </c>
      <c r="W12" s="105">
        <v>15</v>
      </c>
      <c r="X12" s="104">
        <f t="shared" si="10"/>
        <v>37</v>
      </c>
      <c r="Y12" s="301">
        <f t="shared" si="11"/>
        <v>1.5711252653927814</v>
      </c>
      <c r="Z12" s="241">
        <v>16</v>
      </c>
      <c r="AA12" s="9">
        <v>9</v>
      </c>
      <c r="AB12" s="8">
        <f t="shared" si="12"/>
        <v>25</v>
      </c>
      <c r="AC12" s="301">
        <f t="shared" si="13"/>
        <v>1.1286681715575622</v>
      </c>
      <c r="AD12" s="238">
        <v>9</v>
      </c>
      <c r="AE12" s="9">
        <v>6</v>
      </c>
      <c r="AF12" s="8">
        <f t="shared" si="14"/>
        <v>15</v>
      </c>
      <c r="AG12" s="452">
        <f t="shared" si="15"/>
        <v>0.7444168734491315</v>
      </c>
    </row>
    <row r="13" spans="1:33" ht="21.75" customHeight="1">
      <c r="A13" s="230" t="s">
        <v>252</v>
      </c>
      <c r="B13" s="241">
        <v>41</v>
      </c>
      <c r="C13" s="9">
        <v>31</v>
      </c>
      <c r="D13" s="45">
        <f t="shared" si="0"/>
        <v>72</v>
      </c>
      <c r="E13" s="301">
        <f t="shared" si="5"/>
        <v>3.430204859456884</v>
      </c>
      <c r="F13" s="241">
        <v>38</v>
      </c>
      <c r="G13" s="9">
        <v>52</v>
      </c>
      <c r="H13" s="9">
        <f t="shared" si="1"/>
        <v>90</v>
      </c>
      <c r="I13" s="301">
        <f t="shared" si="6"/>
        <v>4.0358744394618835</v>
      </c>
      <c r="J13" s="241">
        <v>34</v>
      </c>
      <c r="K13" s="9">
        <v>31</v>
      </c>
      <c r="L13" s="25">
        <f t="shared" si="2"/>
        <v>65</v>
      </c>
      <c r="M13" s="301">
        <f t="shared" si="7"/>
        <v>2.7589134125636674</v>
      </c>
      <c r="N13" s="241">
        <v>48</v>
      </c>
      <c r="O13" s="9">
        <v>25</v>
      </c>
      <c r="P13" s="8">
        <f t="shared" si="3"/>
        <v>73</v>
      </c>
      <c r="Q13" s="301">
        <f t="shared" si="8"/>
        <v>2.8842354800474124</v>
      </c>
      <c r="R13" s="241">
        <v>35</v>
      </c>
      <c r="S13" s="9">
        <v>20</v>
      </c>
      <c r="T13" s="9">
        <f t="shared" si="4"/>
        <v>55</v>
      </c>
      <c r="U13" s="301">
        <f t="shared" si="9"/>
        <v>4.286827747466875</v>
      </c>
      <c r="V13" s="241">
        <v>29</v>
      </c>
      <c r="W13" s="105">
        <v>20</v>
      </c>
      <c r="X13" s="104">
        <f t="shared" si="10"/>
        <v>49</v>
      </c>
      <c r="Y13" s="301">
        <f t="shared" si="11"/>
        <v>2.08067940552017</v>
      </c>
      <c r="Z13" s="241">
        <v>44</v>
      </c>
      <c r="AA13" s="9">
        <v>24</v>
      </c>
      <c r="AB13" s="8">
        <f t="shared" si="12"/>
        <v>68</v>
      </c>
      <c r="AC13" s="301">
        <f t="shared" si="13"/>
        <v>3.069977426636569</v>
      </c>
      <c r="AD13" s="238">
        <v>42</v>
      </c>
      <c r="AE13" s="9">
        <v>27</v>
      </c>
      <c r="AF13" s="8">
        <f t="shared" si="14"/>
        <v>69</v>
      </c>
      <c r="AG13" s="452">
        <f t="shared" si="15"/>
        <v>3.4243176178660053</v>
      </c>
    </row>
    <row r="14" spans="1:33" ht="21.75" customHeight="1">
      <c r="A14" s="230" t="s">
        <v>253</v>
      </c>
      <c r="B14" s="241">
        <v>209</v>
      </c>
      <c r="C14" s="9">
        <v>130</v>
      </c>
      <c r="D14" s="45">
        <f t="shared" si="0"/>
        <v>339</v>
      </c>
      <c r="E14" s="301">
        <f t="shared" si="5"/>
        <v>16.15054787994283</v>
      </c>
      <c r="F14" s="241">
        <v>212</v>
      </c>
      <c r="G14" s="9">
        <v>127</v>
      </c>
      <c r="H14" s="9">
        <f t="shared" si="1"/>
        <v>339</v>
      </c>
      <c r="I14" s="301">
        <f t="shared" si="6"/>
        <v>15.201793721973095</v>
      </c>
      <c r="J14" s="241">
        <v>227</v>
      </c>
      <c r="K14" s="9">
        <v>134</v>
      </c>
      <c r="L14" s="25">
        <f t="shared" si="2"/>
        <v>361</v>
      </c>
      <c r="M14" s="301">
        <f t="shared" si="7"/>
        <v>15.32258064516129</v>
      </c>
      <c r="N14" s="241">
        <v>256</v>
      </c>
      <c r="O14" s="9">
        <v>154</v>
      </c>
      <c r="P14" s="8">
        <f t="shared" si="3"/>
        <v>410</v>
      </c>
      <c r="Q14" s="301">
        <f t="shared" si="8"/>
        <v>16.19913077834848</v>
      </c>
      <c r="R14" s="241">
        <v>141</v>
      </c>
      <c r="S14" s="9">
        <v>56</v>
      </c>
      <c r="T14" s="9">
        <f t="shared" si="4"/>
        <v>197</v>
      </c>
      <c r="U14" s="301">
        <f t="shared" si="9"/>
        <v>15.354637568199534</v>
      </c>
      <c r="V14" s="305">
        <v>234</v>
      </c>
      <c r="W14" s="71">
        <v>132</v>
      </c>
      <c r="X14" s="68">
        <f t="shared" si="10"/>
        <v>366</v>
      </c>
      <c r="Y14" s="301">
        <f t="shared" si="11"/>
        <v>15.54140127388535</v>
      </c>
      <c r="Z14" s="241">
        <v>220</v>
      </c>
      <c r="AA14" s="9">
        <v>137</v>
      </c>
      <c r="AB14" s="8">
        <f t="shared" si="12"/>
        <v>357</v>
      </c>
      <c r="AC14" s="301">
        <f t="shared" si="13"/>
        <v>16.117381489841986</v>
      </c>
      <c r="AD14" s="238">
        <v>194</v>
      </c>
      <c r="AE14" s="9">
        <v>88</v>
      </c>
      <c r="AF14" s="8">
        <f t="shared" si="14"/>
        <v>282</v>
      </c>
      <c r="AG14" s="452">
        <f t="shared" si="15"/>
        <v>13.995037220843672</v>
      </c>
    </row>
    <row r="15" spans="1:33" ht="21.75" customHeight="1">
      <c r="A15" s="230" t="s">
        <v>254</v>
      </c>
      <c r="B15" s="241">
        <v>696</v>
      </c>
      <c r="C15" s="9">
        <v>686</v>
      </c>
      <c r="D15" s="45">
        <f t="shared" si="0"/>
        <v>1382</v>
      </c>
      <c r="E15" s="302">
        <f t="shared" si="5"/>
        <v>65.84087660790853</v>
      </c>
      <c r="F15" s="241">
        <v>724</v>
      </c>
      <c r="G15" s="9">
        <v>768</v>
      </c>
      <c r="H15" s="9">
        <f t="shared" si="1"/>
        <v>1492</v>
      </c>
      <c r="I15" s="302">
        <f t="shared" si="6"/>
        <v>66.90582959641256</v>
      </c>
      <c r="J15" s="241">
        <v>729</v>
      </c>
      <c r="K15" s="9">
        <v>813</v>
      </c>
      <c r="L15" s="25">
        <f t="shared" si="2"/>
        <v>1542</v>
      </c>
      <c r="M15" s="302">
        <f t="shared" si="7"/>
        <v>65.44991511035654</v>
      </c>
      <c r="N15" s="241">
        <v>798</v>
      </c>
      <c r="O15" s="9">
        <v>820</v>
      </c>
      <c r="P15" s="8">
        <f t="shared" si="3"/>
        <v>1618</v>
      </c>
      <c r="Q15" s="302">
        <f t="shared" si="8"/>
        <v>63.92730146187277</v>
      </c>
      <c r="R15" s="241">
        <v>402</v>
      </c>
      <c r="S15" s="9">
        <v>440</v>
      </c>
      <c r="T15" s="9">
        <f t="shared" si="4"/>
        <v>842</v>
      </c>
      <c r="U15" s="302">
        <f t="shared" si="9"/>
        <v>65.62743569758379</v>
      </c>
      <c r="V15" s="305">
        <v>795</v>
      </c>
      <c r="W15" s="71">
        <v>743</v>
      </c>
      <c r="X15" s="68">
        <f t="shared" si="10"/>
        <v>1538</v>
      </c>
      <c r="Y15" s="302">
        <f t="shared" si="11"/>
        <v>65.30785562632695</v>
      </c>
      <c r="Z15" s="241">
        <v>739</v>
      </c>
      <c r="AA15" s="9">
        <v>744</v>
      </c>
      <c r="AB15" s="8">
        <f t="shared" si="12"/>
        <v>1483</v>
      </c>
      <c r="AC15" s="302">
        <f t="shared" si="13"/>
        <v>66.95259593679458</v>
      </c>
      <c r="AD15" s="238">
        <v>699</v>
      </c>
      <c r="AE15" s="9">
        <v>693</v>
      </c>
      <c r="AF15" s="8">
        <f t="shared" si="14"/>
        <v>1392</v>
      </c>
      <c r="AG15" s="453">
        <f t="shared" si="15"/>
        <v>69.08188585607941</v>
      </c>
    </row>
    <row r="16" spans="1:33" ht="24.75" customHeight="1" thickBot="1">
      <c r="A16" s="231" t="s">
        <v>24</v>
      </c>
      <c r="B16" s="308">
        <f>SUM(B8:B15)</f>
        <v>1125</v>
      </c>
      <c r="C16" s="14">
        <f>SUM(C8:C15)</f>
        <v>974</v>
      </c>
      <c r="D16" s="14">
        <f>SUM(D8:D15)</f>
        <v>2099</v>
      </c>
      <c r="E16" s="309">
        <f>SUM(E8:E15)</f>
        <v>100</v>
      </c>
      <c r="F16" s="308">
        <v>1137</v>
      </c>
      <c r="G16" s="14">
        <v>1093</v>
      </c>
      <c r="H16" s="14">
        <f t="shared" si="1"/>
        <v>2230</v>
      </c>
      <c r="I16" s="310">
        <f>SUM(I8:I15)</f>
        <v>100</v>
      </c>
      <c r="J16" s="308">
        <v>1195</v>
      </c>
      <c r="K16" s="14">
        <v>1161</v>
      </c>
      <c r="L16" s="14">
        <f t="shared" si="2"/>
        <v>2356</v>
      </c>
      <c r="M16" s="309">
        <f>SUM(M8:M15)</f>
        <v>100</v>
      </c>
      <c r="N16" s="308">
        <f>SUM(N8:N15)</f>
        <v>1344</v>
      </c>
      <c r="O16" s="14">
        <f>SUM(O8:O15)</f>
        <v>1187</v>
      </c>
      <c r="P16" s="14">
        <f>SUM(P8:P15)</f>
        <v>2531</v>
      </c>
      <c r="Q16" s="309">
        <f>SUM(Q8:Q15)</f>
        <v>100</v>
      </c>
      <c r="R16" s="308">
        <v>698</v>
      </c>
      <c r="S16" s="14">
        <v>585</v>
      </c>
      <c r="T16" s="14">
        <f t="shared" si="4"/>
        <v>1283</v>
      </c>
      <c r="U16" s="311">
        <f>SUM(U8:U15)</f>
        <v>100</v>
      </c>
      <c r="V16" s="308">
        <f>SUM(V8:V15)</f>
        <v>1293</v>
      </c>
      <c r="W16" s="14">
        <f>SUM(W8:W15)</f>
        <v>1062</v>
      </c>
      <c r="X16" s="14">
        <f>SUM(X8:X15)</f>
        <v>2355</v>
      </c>
      <c r="Y16" s="309">
        <f t="shared" si="11"/>
        <v>100</v>
      </c>
      <c r="Z16" s="308">
        <f>SUM(Z8:Z15)</f>
        <v>1186</v>
      </c>
      <c r="AA16" s="14">
        <f>SUM(AA8:AA15)</f>
        <v>1029</v>
      </c>
      <c r="AB16" s="14">
        <f t="shared" si="12"/>
        <v>2215</v>
      </c>
      <c r="AC16" s="309">
        <f t="shared" si="13"/>
        <v>100</v>
      </c>
      <c r="AD16" s="304">
        <f>SUM(AD8:AD15)</f>
        <v>1092</v>
      </c>
      <c r="AE16" s="14">
        <f>SUM(AE8:AE15)</f>
        <v>923</v>
      </c>
      <c r="AF16" s="14">
        <f t="shared" si="14"/>
        <v>2015</v>
      </c>
      <c r="AG16" s="31">
        <f t="shared" si="15"/>
        <v>100</v>
      </c>
    </row>
    <row r="17" spans="1:33" ht="16.5" customHeight="1" thickTop="1">
      <c r="A17" s="792"/>
      <c r="B17" s="792"/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</row>
    <row r="18" spans="1:33" ht="14.25" customHeight="1">
      <c r="A18" s="774" t="s">
        <v>384</v>
      </c>
      <c r="B18" s="774"/>
      <c r="C18" s="774"/>
      <c r="D18" s="774"/>
      <c r="E18" s="774"/>
      <c r="F18" s="774"/>
      <c r="G18" s="774"/>
      <c r="H18" s="314"/>
      <c r="I18" s="314"/>
      <c r="J18" s="314"/>
      <c r="K18" s="314"/>
      <c r="L18" s="314"/>
      <c r="M18" s="317"/>
      <c r="N18" s="316"/>
      <c r="O18" s="316"/>
      <c r="P18" s="316"/>
      <c r="Q18" s="317"/>
      <c r="R18" s="316"/>
      <c r="S18" s="316"/>
      <c r="T18" s="316"/>
      <c r="U18" s="318"/>
      <c r="V18" s="316"/>
      <c r="W18" s="316"/>
      <c r="X18" s="316"/>
      <c r="Y18" s="317"/>
      <c r="Z18" s="316"/>
      <c r="AA18" s="316"/>
      <c r="AB18" s="316"/>
      <c r="AC18" s="317"/>
      <c r="AD18" s="316"/>
      <c r="AE18" s="316"/>
      <c r="AF18" s="316"/>
      <c r="AG18" s="317"/>
    </row>
    <row r="19" spans="1:21" ht="14.25" customHeight="1">
      <c r="A19" s="774" t="s">
        <v>674</v>
      </c>
      <c r="B19" s="774"/>
      <c r="C19" s="774"/>
      <c r="D19" s="774"/>
      <c r="E19" s="774"/>
      <c r="F19" s="774"/>
      <c r="G19" s="774"/>
      <c r="H19" s="178"/>
      <c r="I19" s="178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</row>
    <row r="20" spans="1:21" ht="14.25" customHeight="1">
      <c r="A20" s="781" t="s">
        <v>401</v>
      </c>
      <c r="B20" s="781"/>
      <c r="C20" s="781"/>
      <c r="D20" s="781"/>
      <c r="E20" s="781"/>
      <c r="F20" s="781"/>
      <c r="G20" s="781"/>
      <c r="H20" s="781"/>
      <c r="I20" s="19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 customHeight="1">
      <c r="A21" s="776" t="s">
        <v>386</v>
      </c>
      <c r="B21" s="776"/>
      <c r="C21" s="776"/>
      <c r="D21" s="776"/>
      <c r="E21" s="776"/>
      <c r="F21" s="776"/>
      <c r="G21" s="776"/>
      <c r="H21" s="225"/>
      <c r="I21" s="19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33" ht="14.25" customHeight="1">
      <c r="A22" s="793"/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</row>
    <row r="23" spans="1:21" ht="14.25" customHeight="1">
      <c r="A23" s="1071" t="s">
        <v>256</v>
      </c>
      <c r="B23" s="1071"/>
      <c r="C23" s="1071"/>
      <c r="D23" s="1071"/>
      <c r="E23" s="1071"/>
      <c r="F23" s="1071"/>
      <c r="G23" s="1071"/>
      <c r="H23" s="1071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</row>
    <row r="25" spans="16:17" ht="12.75">
      <c r="P25" s="764" t="s">
        <v>259</v>
      </c>
      <c r="Q25" s="764"/>
    </row>
    <row r="27" ht="19.5" customHeight="1"/>
    <row r="28" ht="19.5" customHeight="1"/>
    <row r="29" spans="1:2" ht="19.5" customHeight="1">
      <c r="A29" s="315"/>
      <c r="B29" s="315"/>
    </row>
    <row r="30" spans="1:2" ht="19.5" customHeight="1">
      <c r="A30" s="178"/>
      <c r="B30" s="178"/>
    </row>
    <row r="31" spans="1:2" ht="19.5" customHeight="1">
      <c r="A31" s="190"/>
      <c r="B31" s="190"/>
    </row>
    <row r="32" spans="1:2" ht="19.5" customHeight="1">
      <c r="A32" s="190"/>
      <c r="B32" s="190"/>
    </row>
  </sheetData>
  <sheetProtection/>
  <mergeCells count="20">
    <mergeCell ref="A2:AG2"/>
    <mergeCell ref="A3:AG4"/>
    <mergeCell ref="B5:AG5"/>
    <mergeCell ref="AD6:AG6"/>
    <mergeCell ref="N6:Q6"/>
    <mergeCell ref="R6:U6"/>
    <mergeCell ref="A5:A7"/>
    <mergeCell ref="B6:E6"/>
    <mergeCell ref="F6:I6"/>
    <mergeCell ref="J6:M6"/>
    <mergeCell ref="Z6:AC6"/>
    <mergeCell ref="V6:Y6"/>
    <mergeCell ref="P25:Q25"/>
    <mergeCell ref="A19:G19"/>
    <mergeCell ref="A20:H20"/>
    <mergeCell ref="A21:G21"/>
    <mergeCell ref="A18:G18"/>
    <mergeCell ref="A23:H23"/>
    <mergeCell ref="A17:AG17"/>
    <mergeCell ref="A22:AG22"/>
  </mergeCells>
  <printOptions/>
  <pageMargins left="0.42" right="0.21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8.875" style="0" customWidth="1"/>
    <col min="4" max="4" width="10.375" style="0" customWidth="1"/>
    <col min="9" max="9" width="10.125" style="0" customWidth="1"/>
  </cols>
  <sheetData>
    <row r="1" spans="1:17" ht="13.5" thickBot="1">
      <c r="A1" s="66"/>
      <c r="Q1" s="175" t="s">
        <v>261</v>
      </c>
    </row>
    <row r="2" spans="1:17" ht="27.75" customHeight="1" thickBot="1" thickTop="1">
      <c r="A2" s="765" t="s">
        <v>676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7"/>
    </row>
    <row r="3" spans="1:17" ht="24.75" customHeight="1">
      <c r="A3" s="1084" t="s">
        <v>818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1085"/>
    </row>
    <row r="4" spans="1:17" ht="25.5" customHeight="1" thickBot="1">
      <c r="A4" s="1086"/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8"/>
    </row>
    <row r="5" spans="1:17" ht="30.75" customHeight="1" thickBot="1">
      <c r="A5" s="1022" t="s">
        <v>817</v>
      </c>
      <c r="B5" s="1090" t="s">
        <v>18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2"/>
    </row>
    <row r="6" spans="1:17" ht="26.25" customHeight="1">
      <c r="A6" s="1089"/>
      <c r="B6" s="802">
        <v>2009</v>
      </c>
      <c r="C6" s="787"/>
      <c r="D6" s="787"/>
      <c r="E6" s="803"/>
      <c r="F6" s="802">
        <v>2010</v>
      </c>
      <c r="G6" s="787"/>
      <c r="H6" s="787"/>
      <c r="I6" s="803"/>
      <c r="J6" s="802">
        <v>2011</v>
      </c>
      <c r="K6" s="787"/>
      <c r="L6" s="787"/>
      <c r="M6" s="803"/>
      <c r="N6" s="802">
        <v>2012</v>
      </c>
      <c r="O6" s="787"/>
      <c r="P6" s="787"/>
      <c r="Q6" s="1093"/>
    </row>
    <row r="7" spans="1:17" ht="34.5" customHeight="1" thickBot="1">
      <c r="A7" s="1023"/>
      <c r="B7" s="382" t="s">
        <v>110</v>
      </c>
      <c r="C7" s="463" t="s">
        <v>180</v>
      </c>
      <c r="D7" s="463" t="s">
        <v>114</v>
      </c>
      <c r="E7" s="471" t="s">
        <v>693</v>
      </c>
      <c r="F7" s="382" t="s">
        <v>110</v>
      </c>
      <c r="G7" s="463" t="s">
        <v>180</v>
      </c>
      <c r="H7" s="463" t="s">
        <v>114</v>
      </c>
      <c r="I7" s="471" t="s">
        <v>693</v>
      </c>
      <c r="J7" s="382" t="s">
        <v>110</v>
      </c>
      <c r="K7" s="463" t="s">
        <v>180</v>
      </c>
      <c r="L7" s="463" t="s">
        <v>114</v>
      </c>
      <c r="M7" s="471" t="s">
        <v>693</v>
      </c>
      <c r="N7" s="382" t="s">
        <v>110</v>
      </c>
      <c r="O7" s="463" t="s">
        <v>180</v>
      </c>
      <c r="P7" s="463" t="s">
        <v>114</v>
      </c>
      <c r="Q7" s="407" t="s">
        <v>693</v>
      </c>
    </row>
    <row r="8" spans="1:17" ht="21.75" customHeight="1">
      <c r="A8" s="472" t="s">
        <v>677</v>
      </c>
      <c r="B8" s="456">
        <v>122</v>
      </c>
      <c r="C8" s="457">
        <v>103</v>
      </c>
      <c r="D8" s="457">
        <v>225</v>
      </c>
      <c r="E8" s="300">
        <f>D8/$D$24*100</f>
        <v>3.8739669421487606</v>
      </c>
      <c r="F8" s="456">
        <v>118</v>
      </c>
      <c r="G8" s="457">
        <v>96</v>
      </c>
      <c r="H8" s="457">
        <v>214</v>
      </c>
      <c r="I8" s="300">
        <f>H8/$H$24*100</f>
        <v>3.681403750215035</v>
      </c>
      <c r="J8" s="456">
        <v>122</v>
      </c>
      <c r="K8" s="457">
        <v>100</v>
      </c>
      <c r="L8" s="457">
        <v>222</v>
      </c>
      <c r="M8" s="300">
        <f>L8/$L$24*100</f>
        <v>3.635172752579008</v>
      </c>
      <c r="N8" s="456">
        <v>115</v>
      </c>
      <c r="O8" s="457">
        <v>108</v>
      </c>
      <c r="P8" s="457">
        <v>223</v>
      </c>
      <c r="Q8" s="451">
        <f>P8/$P$24*100</f>
        <v>3.793807417488942</v>
      </c>
    </row>
    <row r="9" spans="1:17" ht="21.75" customHeight="1">
      <c r="A9" s="473" t="s">
        <v>678</v>
      </c>
      <c r="B9" s="458">
        <v>242</v>
      </c>
      <c r="C9" s="459">
        <v>160</v>
      </c>
      <c r="D9" s="459">
        <v>402</v>
      </c>
      <c r="E9" s="302">
        <f aca="true" t="shared" si="0" ref="E9:E23">D9/$D$24*100</f>
        <v>6.921487603305786</v>
      </c>
      <c r="F9" s="458">
        <v>218</v>
      </c>
      <c r="G9" s="459">
        <v>171</v>
      </c>
      <c r="H9" s="459">
        <v>389</v>
      </c>
      <c r="I9" s="302">
        <f aca="true" t="shared" si="1" ref="I9:I23">H9/$H$24*100</f>
        <v>6.691897471185275</v>
      </c>
      <c r="J9" s="458">
        <v>241</v>
      </c>
      <c r="K9" s="459">
        <v>186</v>
      </c>
      <c r="L9" s="459">
        <v>427</v>
      </c>
      <c r="M9" s="302">
        <f aca="true" t="shared" si="2" ref="M9:M23">L9/$L$24*100</f>
        <v>6.991976420501064</v>
      </c>
      <c r="N9" s="458">
        <v>171</v>
      </c>
      <c r="O9" s="459">
        <v>168</v>
      </c>
      <c r="P9" s="459">
        <v>339</v>
      </c>
      <c r="Q9" s="453">
        <f aca="true" t="shared" si="3" ref="Q9:Q24">P9/$P$24*100</f>
        <v>5.767267778155835</v>
      </c>
    </row>
    <row r="10" spans="1:17" ht="21.75" customHeight="1">
      <c r="A10" s="473" t="s">
        <v>679</v>
      </c>
      <c r="B10" s="458">
        <v>52</v>
      </c>
      <c r="C10" s="459">
        <v>20</v>
      </c>
      <c r="D10" s="459">
        <v>72</v>
      </c>
      <c r="E10" s="302">
        <f t="shared" si="0"/>
        <v>1.2396694214876034</v>
      </c>
      <c r="F10" s="458">
        <v>29</v>
      </c>
      <c r="G10" s="459">
        <v>28</v>
      </c>
      <c r="H10" s="459">
        <v>57</v>
      </c>
      <c r="I10" s="302">
        <f t="shared" si="1"/>
        <v>0.9805608119731637</v>
      </c>
      <c r="J10" s="458">
        <v>38</v>
      </c>
      <c r="K10" s="459">
        <v>31</v>
      </c>
      <c r="L10" s="459">
        <v>69</v>
      </c>
      <c r="M10" s="302">
        <f t="shared" si="2"/>
        <v>1.1298509906664482</v>
      </c>
      <c r="N10" s="458">
        <v>22</v>
      </c>
      <c r="O10" s="459">
        <v>31</v>
      </c>
      <c r="P10" s="459">
        <v>53</v>
      </c>
      <c r="Q10" s="453">
        <f t="shared" si="3"/>
        <v>0.9016672337529772</v>
      </c>
    </row>
    <row r="11" spans="1:17" ht="21.75" customHeight="1">
      <c r="A11" s="473" t="s">
        <v>680</v>
      </c>
      <c r="B11" s="458">
        <v>76</v>
      </c>
      <c r="C11" s="459">
        <v>69</v>
      </c>
      <c r="D11" s="459">
        <v>145</v>
      </c>
      <c r="E11" s="302">
        <f t="shared" si="0"/>
        <v>2.496556473829201</v>
      </c>
      <c r="F11" s="458">
        <v>75</v>
      </c>
      <c r="G11" s="459">
        <v>54</v>
      </c>
      <c r="H11" s="459">
        <v>129</v>
      </c>
      <c r="I11" s="302">
        <f t="shared" si="1"/>
        <v>2.219163942886633</v>
      </c>
      <c r="J11" s="458">
        <v>89</v>
      </c>
      <c r="K11" s="459">
        <v>81</v>
      </c>
      <c r="L11" s="459">
        <v>170</v>
      </c>
      <c r="M11" s="302">
        <f t="shared" si="2"/>
        <v>2.7836908465695105</v>
      </c>
      <c r="N11" s="458">
        <v>99</v>
      </c>
      <c r="O11" s="459">
        <v>60</v>
      </c>
      <c r="P11" s="459">
        <v>159</v>
      </c>
      <c r="Q11" s="453">
        <f t="shared" si="3"/>
        <v>2.7050017012589316</v>
      </c>
    </row>
    <row r="12" spans="1:17" ht="21.75" customHeight="1">
      <c r="A12" s="473" t="s">
        <v>681</v>
      </c>
      <c r="B12" s="458">
        <v>133</v>
      </c>
      <c r="C12" s="459">
        <v>110</v>
      </c>
      <c r="D12" s="459">
        <v>243</v>
      </c>
      <c r="E12" s="302">
        <f t="shared" si="0"/>
        <v>4.183884297520661</v>
      </c>
      <c r="F12" s="458">
        <v>142</v>
      </c>
      <c r="G12" s="459">
        <v>92</v>
      </c>
      <c r="H12" s="459">
        <v>234</v>
      </c>
      <c r="I12" s="302">
        <f t="shared" si="1"/>
        <v>4.025460175468777</v>
      </c>
      <c r="J12" s="458">
        <v>140</v>
      </c>
      <c r="K12" s="459">
        <v>106</v>
      </c>
      <c r="L12" s="459">
        <v>246</v>
      </c>
      <c r="M12" s="302">
        <f t="shared" si="2"/>
        <v>4.0281644015064675</v>
      </c>
      <c r="N12" s="458">
        <v>105</v>
      </c>
      <c r="O12" s="459">
        <v>79</v>
      </c>
      <c r="P12" s="459">
        <v>184</v>
      </c>
      <c r="Q12" s="453">
        <f t="shared" si="3"/>
        <v>3.1303164341612795</v>
      </c>
    </row>
    <row r="13" spans="1:17" ht="21.75" customHeight="1">
      <c r="A13" s="473" t="s">
        <v>682</v>
      </c>
      <c r="B13" s="458">
        <v>74</v>
      </c>
      <c r="C13" s="459">
        <v>77</v>
      </c>
      <c r="D13" s="459">
        <v>151</v>
      </c>
      <c r="E13" s="302">
        <f t="shared" si="0"/>
        <v>2.599862258953168</v>
      </c>
      <c r="F13" s="458">
        <v>76</v>
      </c>
      <c r="G13" s="459">
        <v>61</v>
      </c>
      <c r="H13" s="459">
        <v>137</v>
      </c>
      <c r="I13" s="302">
        <f t="shared" si="1"/>
        <v>2.3567865129881302</v>
      </c>
      <c r="J13" s="458">
        <v>63</v>
      </c>
      <c r="K13" s="459">
        <v>70</v>
      </c>
      <c r="L13" s="459">
        <v>133</v>
      </c>
      <c r="M13" s="302">
        <f t="shared" si="2"/>
        <v>2.177828721139676</v>
      </c>
      <c r="N13" s="458">
        <v>80</v>
      </c>
      <c r="O13" s="459">
        <v>57</v>
      </c>
      <c r="P13" s="459">
        <v>137</v>
      </c>
      <c r="Q13" s="453">
        <f t="shared" si="3"/>
        <v>2.3307247363048655</v>
      </c>
    </row>
    <row r="14" spans="1:17" ht="21.75" customHeight="1">
      <c r="A14" s="473" t="s">
        <v>683</v>
      </c>
      <c r="B14" s="458">
        <v>61</v>
      </c>
      <c r="C14" s="459">
        <v>50</v>
      </c>
      <c r="D14" s="459">
        <v>111</v>
      </c>
      <c r="E14" s="302">
        <f t="shared" si="0"/>
        <v>1.9111570247933882</v>
      </c>
      <c r="F14" s="458">
        <v>68</v>
      </c>
      <c r="G14" s="459">
        <v>55</v>
      </c>
      <c r="H14" s="459">
        <v>123</v>
      </c>
      <c r="I14" s="302">
        <f t="shared" si="1"/>
        <v>2.115947015310511</v>
      </c>
      <c r="J14" s="458">
        <v>62</v>
      </c>
      <c r="K14" s="459">
        <v>48</v>
      </c>
      <c r="L14" s="459">
        <v>110</v>
      </c>
      <c r="M14" s="302">
        <f t="shared" si="2"/>
        <v>1.8012117242508598</v>
      </c>
      <c r="N14" s="458">
        <v>37</v>
      </c>
      <c r="O14" s="459">
        <v>32</v>
      </c>
      <c r="P14" s="459">
        <v>69</v>
      </c>
      <c r="Q14" s="453">
        <f t="shared" si="3"/>
        <v>1.1738686628104797</v>
      </c>
    </row>
    <row r="15" spans="1:17" ht="21.75" customHeight="1">
      <c r="A15" s="473" t="s">
        <v>684</v>
      </c>
      <c r="B15" s="458">
        <v>100</v>
      </c>
      <c r="C15" s="459">
        <v>87</v>
      </c>
      <c r="D15" s="459">
        <v>187</v>
      </c>
      <c r="E15" s="302">
        <f t="shared" si="0"/>
        <v>3.2196969696969697</v>
      </c>
      <c r="F15" s="458">
        <v>114</v>
      </c>
      <c r="G15" s="459">
        <v>74</v>
      </c>
      <c r="H15" s="459">
        <v>188</v>
      </c>
      <c r="I15" s="302">
        <f t="shared" si="1"/>
        <v>3.234130397385171</v>
      </c>
      <c r="J15" s="458">
        <v>108</v>
      </c>
      <c r="K15" s="459">
        <v>73</v>
      </c>
      <c r="L15" s="459">
        <v>181</v>
      </c>
      <c r="M15" s="302">
        <f t="shared" si="2"/>
        <v>2.963812018994596</v>
      </c>
      <c r="N15" s="458">
        <v>101</v>
      </c>
      <c r="O15" s="459">
        <v>66</v>
      </c>
      <c r="P15" s="459">
        <v>167</v>
      </c>
      <c r="Q15" s="453">
        <f t="shared" si="3"/>
        <v>2.8411024157876827</v>
      </c>
    </row>
    <row r="16" spans="1:17" ht="21.75" customHeight="1">
      <c r="A16" s="473" t="s">
        <v>685</v>
      </c>
      <c r="B16" s="458">
        <v>120</v>
      </c>
      <c r="C16" s="459">
        <v>82</v>
      </c>
      <c r="D16" s="459">
        <v>202</v>
      </c>
      <c r="E16" s="302">
        <f t="shared" si="0"/>
        <v>3.477961432506887</v>
      </c>
      <c r="F16" s="458">
        <v>114</v>
      </c>
      <c r="G16" s="459">
        <v>94</v>
      </c>
      <c r="H16" s="459">
        <v>208</v>
      </c>
      <c r="I16" s="302">
        <f t="shared" si="1"/>
        <v>3.578186822638913</v>
      </c>
      <c r="J16" s="458">
        <v>129</v>
      </c>
      <c r="K16" s="459">
        <v>108</v>
      </c>
      <c r="L16" s="459">
        <v>237</v>
      </c>
      <c r="M16" s="302">
        <f t="shared" si="2"/>
        <v>3.88079253315867</v>
      </c>
      <c r="N16" s="458">
        <v>135</v>
      </c>
      <c r="O16" s="459">
        <v>101</v>
      </c>
      <c r="P16" s="459">
        <v>236</v>
      </c>
      <c r="Q16" s="453">
        <f t="shared" si="3"/>
        <v>4.014971078598163</v>
      </c>
    </row>
    <row r="17" spans="1:17" ht="21.75" customHeight="1">
      <c r="A17" s="473" t="s">
        <v>686</v>
      </c>
      <c r="B17" s="458">
        <v>79</v>
      </c>
      <c r="C17" s="459">
        <v>64</v>
      </c>
      <c r="D17" s="459">
        <v>143</v>
      </c>
      <c r="E17" s="302">
        <f t="shared" si="0"/>
        <v>2.462121212121212</v>
      </c>
      <c r="F17" s="458">
        <v>80</v>
      </c>
      <c r="G17" s="459">
        <v>62</v>
      </c>
      <c r="H17" s="459">
        <v>142</v>
      </c>
      <c r="I17" s="302">
        <f t="shared" si="1"/>
        <v>2.4428006193015652</v>
      </c>
      <c r="J17" s="458">
        <v>79</v>
      </c>
      <c r="K17" s="459">
        <v>79</v>
      </c>
      <c r="L17" s="459">
        <v>158</v>
      </c>
      <c r="M17" s="302">
        <f t="shared" si="2"/>
        <v>2.5871950221057802</v>
      </c>
      <c r="N17" s="458">
        <v>86</v>
      </c>
      <c r="O17" s="459">
        <v>66</v>
      </c>
      <c r="P17" s="459">
        <v>152</v>
      </c>
      <c r="Q17" s="453">
        <f t="shared" si="3"/>
        <v>2.5859135760462744</v>
      </c>
    </row>
    <row r="18" spans="1:17" ht="21.75" customHeight="1">
      <c r="A18" s="473" t="s">
        <v>687</v>
      </c>
      <c r="B18" s="458">
        <v>31</v>
      </c>
      <c r="C18" s="459">
        <v>25</v>
      </c>
      <c r="D18" s="459">
        <v>56</v>
      </c>
      <c r="E18" s="302">
        <f t="shared" si="0"/>
        <v>0.9641873278236914</v>
      </c>
      <c r="F18" s="458">
        <v>23</v>
      </c>
      <c r="G18" s="459">
        <v>28</v>
      </c>
      <c r="H18" s="459">
        <v>51</v>
      </c>
      <c r="I18" s="302">
        <f t="shared" si="1"/>
        <v>0.877343884397041</v>
      </c>
      <c r="J18" s="458">
        <v>36</v>
      </c>
      <c r="K18" s="459">
        <v>32</v>
      </c>
      <c r="L18" s="459">
        <v>68</v>
      </c>
      <c r="M18" s="302">
        <f t="shared" si="2"/>
        <v>1.1134763386278042</v>
      </c>
      <c r="N18" s="458">
        <v>27</v>
      </c>
      <c r="O18" s="459">
        <v>24</v>
      </c>
      <c r="P18" s="459">
        <v>51</v>
      </c>
      <c r="Q18" s="453">
        <f t="shared" si="3"/>
        <v>0.8676420551207894</v>
      </c>
    </row>
    <row r="19" spans="1:17" ht="21.75" customHeight="1">
      <c r="A19" s="473" t="s">
        <v>688</v>
      </c>
      <c r="B19" s="458">
        <v>177</v>
      </c>
      <c r="C19" s="459">
        <v>135</v>
      </c>
      <c r="D19" s="459">
        <v>312</v>
      </c>
      <c r="E19" s="302">
        <f t="shared" si="0"/>
        <v>5.371900826446281</v>
      </c>
      <c r="F19" s="458">
        <v>200</v>
      </c>
      <c r="G19" s="459">
        <v>168</v>
      </c>
      <c r="H19" s="459">
        <v>368</v>
      </c>
      <c r="I19" s="302">
        <f t="shared" si="1"/>
        <v>6.330638224668846</v>
      </c>
      <c r="J19" s="458">
        <v>228</v>
      </c>
      <c r="K19" s="459">
        <v>176</v>
      </c>
      <c r="L19" s="459">
        <v>404</v>
      </c>
      <c r="M19" s="302">
        <f t="shared" si="2"/>
        <v>6.615359423612248</v>
      </c>
      <c r="N19" s="458">
        <v>204</v>
      </c>
      <c r="O19" s="459">
        <v>170</v>
      </c>
      <c r="P19" s="459">
        <v>374</v>
      </c>
      <c r="Q19" s="453">
        <f t="shared" si="3"/>
        <v>6.362708404219123</v>
      </c>
    </row>
    <row r="20" spans="1:17" ht="21.75" customHeight="1">
      <c r="A20" s="473" t="s">
        <v>689</v>
      </c>
      <c r="B20" s="458">
        <v>974</v>
      </c>
      <c r="C20" s="459">
        <v>787</v>
      </c>
      <c r="D20" s="460">
        <v>1761</v>
      </c>
      <c r="E20" s="302">
        <f t="shared" si="0"/>
        <v>30.320247933884296</v>
      </c>
      <c r="F20" s="458">
        <v>934</v>
      </c>
      <c r="G20" s="459">
        <v>793</v>
      </c>
      <c r="H20" s="460">
        <v>1727</v>
      </c>
      <c r="I20" s="302">
        <f t="shared" si="1"/>
        <v>29.70927232066059</v>
      </c>
      <c r="J20" s="458">
        <v>1.015</v>
      </c>
      <c r="K20" s="459">
        <v>781</v>
      </c>
      <c r="L20" s="460">
        <v>1796</v>
      </c>
      <c r="M20" s="302">
        <f t="shared" si="2"/>
        <v>29.40887506140494</v>
      </c>
      <c r="N20" s="458">
        <v>998</v>
      </c>
      <c r="O20" s="459">
        <v>789</v>
      </c>
      <c r="P20" s="460">
        <v>1787</v>
      </c>
      <c r="Q20" s="453">
        <f t="shared" si="3"/>
        <v>30.401497107859814</v>
      </c>
    </row>
    <row r="21" spans="1:17" ht="21.75" customHeight="1">
      <c r="A21" s="473" t="s">
        <v>690</v>
      </c>
      <c r="B21" s="458">
        <v>910</v>
      </c>
      <c r="C21" s="459">
        <v>771</v>
      </c>
      <c r="D21" s="460">
        <v>1681</v>
      </c>
      <c r="E21" s="302">
        <f t="shared" si="0"/>
        <v>28.942837465564736</v>
      </c>
      <c r="F21" s="458">
        <v>918</v>
      </c>
      <c r="G21" s="459">
        <v>793</v>
      </c>
      <c r="H21" s="460">
        <v>1711</v>
      </c>
      <c r="I21" s="302">
        <f t="shared" si="1"/>
        <v>29.434027180457594</v>
      </c>
      <c r="J21" s="458">
        <v>989</v>
      </c>
      <c r="K21" s="459">
        <v>781</v>
      </c>
      <c r="L21" s="460">
        <v>1770</v>
      </c>
      <c r="M21" s="302">
        <f t="shared" si="2"/>
        <v>28.9831341084002</v>
      </c>
      <c r="N21" s="458">
        <v>977</v>
      </c>
      <c r="O21" s="459">
        <v>836</v>
      </c>
      <c r="P21" s="460">
        <v>1813</v>
      </c>
      <c r="Q21" s="453">
        <f t="shared" si="3"/>
        <v>30.84382443007826</v>
      </c>
    </row>
    <row r="22" spans="1:17" ht="21.75" customHeight="1">
      <c r="A22" s="473" t="s">
        <v>691</v>
      </c>
      <c r="B22" s="458">
        <v>37</v>
      </c>
      <c r="C22" s="459">
        <v>32</v>
      </c>
      <c r="D22" s="459">
        <v>69</v>
      </c>
      <c r="E22" s="302">
        <f t="shared" si="0"/>
        <v>1.18801652892562</v>
      </c>
      <c r="F22" s="458">
        <v>44</v>
      </c>
      <c r="G22" s="459">
        <v>34</v>
      </c>
      <c r="H22" s="459">
        <v>78</v>
      </c>
      <c r="I22" s="302">
        <f t="shared" si="1"/>
        <v>1.3418200584895923</v>
      </c>
      <c r="J22" s="458">
        <v>41</v>
      </c>
      <c r="K22" s="459">
        <v>39</v>
      </c>
      <c r="L22" s="459">
        <v>80</v>
      </c>
      <c r="M22" s="302">
        <f t="shared" si="2"/>
        <v>1.3099721630915342</v>
      </c>
      <c r="N22" s="458">
        <v>53</v>
      </c>
      <c r="O22" s="459">
        <v>35</v>
      </c>
      <c r="P22" s="459">
        <v>88</v>
      </c>
      <c r="Q22" s="453">
        <f t="shared" si="3"/>
        <v>1.497107859816264</v>
      </c>
    </row>
    <row r="23" spans="1:17" ht="21.75" customHeight="1" thickBot="1">
      <c r="A23" s="474" t="s">
        <v>692</v>
      </c>
      <c r="B23" s="461">
        <v>24</v>
      </c>
      <c r="C23" s="462">
        <v>24</v>
      </c>
      <c r="D23" s="462">
        <v>48</v>
      </c>
      <c r="E23" s="455">
        <f t="shared" si="0"/>
        <v>0.8264462809917356</v>
      </c>
      <c r="F23" s="461">
        <v>23</v>
      </c>
      <c r="G23" s="462">
        <v>34</v>
      </c>
      <c r="H23" s="462">
        <v>57</v>
      </c>
      <c r="I23" s="455">
        <f t="shared" si="1"/>
        <v>0.9805608119731637</v>
      </c>
      <c r="J23" s="461">
        <v>18</v>
      </c>
      <c r="K23" s="462">
        <v>18</v>
      </c>
      <c r="L23" s="462">
        <v>36</v>
      </c>
      <c r="M23" s="455">
        <f t="shared" si="2"/>
        <v>0.5894874733911903</v>
      </c>
      <c r="N23" s="461">
        <v>20</v>
      </c>
      <c r="O23" s="462">
        <v>26</v>
      </c>
      <c r="P23" s="462">
        <v>46</v>
      </c>
      <c r="Q23" s="475">
        <f t="shared" si="3"/>
        <v>0.7825791085403199</v>
      </c>
    </row>
    <row r="24" spans="1:17" ht="24.75" customHeight="1" thickBot="1">
      <c r="A24" s="464" t="s">
        <v>24</v>
      </c>
      <c r="B24" s="465">
        <f>SUM(B8:B23)</f>
        <v>3212</v>
      </c>
      <c r="C24" s="466">
        <f>SUM(C8:C23)</f>
        <v>2596</v>
      </c>
      <c r="D24" s="466">
        <f>SUM(D8:D23)</f>
        <v>5808</v>
      </c>
      <c r="E24" s="467">
        <f>SUM(E8:E23)</f>
        <v>100</v>
      </c>
      <c r="F24" s="465">
        <v>1137</v>
      </c>
      <c r="G24" s="466">
        <v>1093</v>
      </c>
      <c r="H24" s="466">
        <f>SUM(H8:H23)</f>
        <v>5813</v>
      </c>
      <c r="I24" s="467">
        <f>SUM(I8:I23)</f>
        <v>99.99999999999999</v>
      </c>
      <c r="J24" s="468">
        <v>1195</v>
      </c>
      <c r="K24" s="469">
        <v>1161</v>
      </c>
      <c r="L24" s="466">
        <f>SUM(L8:L23)</f>
        <v>6107</v>
      </c>
      <c r="M24" s="470">
        <f>SUM(M8:M23)</f>
        <v>99.99999999999999</v>
      </c>
      <c r="N24" s="468">
        <f>SUM(N8:N23)</f>
        <v>3230</v>
      </c>
      <c r="O24" s="469">
        <f>SUM(O8:O23)</f>
        <v>2648</v>
      </c>
      <c r="P24" s="466">
        <f>SUM(P8:P23)</f>
        <v>5878</v>
      </c>
      <c r="Q24" s="476">
        <f t="shared" si="3"/>
        <v>100</v>
      </c>
    </row>
    <row r="25" spans="1:17" ht="16.5" customHeight="1" thickTop="1">
      <c r="A25" s="792"/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</row>
    <row r="26" spans="1:17" ht="14.25" customHeight="1">
      <c r="A26" s="774" t="s">
        <v>697</v>
      </c>
      <c r="B26" s="774"/>
      <c r="C26" s="774"/>
      <c r="D26" s="774"/>
      <c r="E26" s="774"/>
      <c r="F26" s="774"/>
      <c r="G26" s="774"/>
      <c r="H26" s="314"/>
      <c r="I26" s="314"/>
      <c r="J26" s="314"/>
      <c r="K26" s="314"/>
      <c r="L26" s="314"/>
      <c r="M26" s="317"/>
      <c r="N26" s="316"/>
      <c r="O26" s="316"/>
      <c r="P26" s="316"/>
      <c r="Q26" s="317"/>
    </row>
    <row r="27" spans="1:17" ht="14.25" customHeight="1">
      <c r="A27" s="775" t="s">
        <v>854</v>
      </c>
      <c r="B27" s="774"/>
      <c r="C27" s="774"/>
      <c r="D27" s="774"/>
      <c r="E27" s="774"/>
      <c r="F27" s="774"/>
      <c r="G27" s="774"/>
      <c r="H27" s="225"/>
      <c r="I27" s="190"/>
      <c r="J27" s="15"/>
      <c r="K27" s="15"/>
      <c r="L27" s="15"/>
      <c r="M27" s="15"/>
      <c r="N27" s="15"/>
      <c r="O27" s="15"/>
      <c r="P27" s="15"/>
      <c r="Q27" s="15"/>
    </row>
    <row r="28" spans="1:17" ht="14.25" customHeight="1">
      <c r="A28" s="225" t="s">
        <v>696</v>
      </c>
      <c r="B28" s="225"/>
      <c r="C28" s="225"/>
      <c r="D28" s="225"/>
      <c r="E28" s="225"/>
      <c r="F28" s="225"/>
      <c r="G28" s="225"/>
      <c r="H28" s="225"/>
      <c r="I28" s="190"/>
      <c r="J28" s="15"/>
      <c r="K28" s="15"/>
      <c r="L28" s="15"/>
      <c r="M28" s="15"/>
      <c r="N28" s="15"/>
      <c r="O28" s="15"/>
      <c r="P28" s="15"/>
      <c r="Q28" s="15"/>
    </row>
    <row r="29" spans="1:17" ht="14.25" customHeight="1">
      <c r="A29" s="776" t="s">
        <v>695</v>
      </c>
      <c r="B29" s="776"/>
      <c r="C29" s="776"/>
      <c r="D29" s="776"/>
      <c r="E29" s="776"/>
      <c r="F29" s="776"/>
      <c r="G29" s="776"/>
      <c r="H29" s="513"/>
      <c r="I29" s="454"/>
      <c r="J29" s="454"/>
      <c r="K29" s="454"/>
      <c r="L29" s="454"/>
      <c r="M29" s="454"/>
      <c r="N29" s="454"/>
      <c r="O29" s="454"/>
      <c r="P29" s="454"/>
      <c r="Q29" s="454"/>
    </row>
    <row r="30" spans="1:17" ht="14.25" customHeight="1">
      <c r="A30" s="793"/>
      <c r="B30" s="793"/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</row>
    <row r="31" spans="1:17" ht="14.25" customHeight="1">
      <c r="A31" s="513" t="s">
        <v>694</v>
      </c>
      <c r="B31" s="513"/>
      <c r="C31" s="513"/>
      <c r="D31" s="513"/>
      <c r="E31" s="513"/>
      <c r="F31" s="513"/>
      <c r="G31" s="513"/>
      <c r="H31" s="513"/>
      <c r="I31" s="454"/>
      <c r="J31" s="454"/>
      <c r="K31" s="454"/>
      <c r="L31" s="454"/>
      <c r="M31" s="454"/>
      <c r="N31" s="454"/>
      <c r="O31" s="454"/>
      <c r="P31" s="454"/>
      <c r="Q31" s="454"/>
    </row>
    <row r="32" spans="1:17" ht="14.25" customHeight="1">
      <c r="A32" s="513" t="s">
        <v>853</v>
      </c>
      <c r="B32" s="513"/>
      <c r="C32" s="513"/>
      <c r="D32" s="513"/>
      <c r="E32" s="513"/>
      <c r="F32" s="513"/>
      <c r="G32" s="513"/>
      <c r="H32" s="513"/>
      <c r="I32" s="454"/>
      <c r="J32" s="454"/>
      <c r="K32" s="454"/>
      <c r="L32" s="454"/>
      <c r="M32" s="454"/>
      <c r="N32" s="454"/>
      <c r="O32" s="454"/>
      <c r="P32" s="454"/>
      <c r="Q32" s="454"/>
    </row>
    <row r="33" spans="1:7" ht="12.75">
      <c r="A33" s="513"/>
      <c r="B33" s="513"/>
      <c r="C33" s="513"/>
      <c r="D33" s="513"/>
      <c r="E33" s="513"/>
      <c r="F33" s="513"/>
      <c r="G33" s="513"/>
    </row>
    <row r="35" spans="10:11" ht="12.75">
      <c r="J35" s="764" t="s">
        <v>259</v>
      </c>
      <c r="K35" s="764"/>
    </row>
    <row r="36" ht="19.5" customHeight="1"/>
    <row r="37" ht="19.5" customHeight="1"/>
    <row r="38" ht="19.5" customHeight="1"/>
    <row r="39" spans="1:2" ht="19.5" customHeight="1">
      <c r="A39" s="315"/>
      <c r="B39" s="315"/>
    </row>
    <row r="40" spans="1:2" ht="19.5" customHeight="1">
      <c r="A40" s="178"/>
      <c r="B40" s="178"/>
    </row>
    <row r="41" spans="1:2" ht="19.5" customHeight="1">
      <c r="A41" s="190"/>
      <c r="B41" s="190"/>
    </row>
    <row r="42" spans="1:2" ht="12.75">
      <c r="A42" s="190"/>
      <c r="B42" s="190"/>
    </row>
  </sheetData>
  <sheetProtection/>
  <mergeCells count="14">
    <mergeCell ref="A27:G27"/>
    <mergeCell ref="F6:I6"/>
    <mergeCell ref="J6:M6"/>
    <mergeCell ref="N6:Q6"/>
    <mergeCell ref="J35:K35"/>
    <mergeCell ref="A26:G26"/>
    <mergeCell ref="A29:G29"/>
    <mergeCell ref="A30:Q30"/>
    <mergeCell ref="A2:Q2"/>
    <mergeCell ref="A3:Q4"/>
    <mergeCell ref="A5:A7"/>
    <mergeCell ref="B5:Q5"/>
    <mergeCell ref="B6:E6"/>
    <mergeCell ref="A25:Q2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1.8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593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338</v>
      </c>
      <c r="B3" s="1066"/>
      <c r="C3" s="1066"/>
      <c r="D3" s="1066"/>
      <c r="E3" s="1066"/>
      <c r="F3" s="1066"/>
      <c r="G3" s="1066"/>
      <c r="H3" s="1066"/>
      <c r="I3" s="1067"/>
    </row>
    <row r="4" spans="1:9" s="97" customFormat="1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144" t="s">
        <v>280</v>
      </c>
      <c r="H4" s="144" t="s">
        <v>281</v>
      </c>
      <c r="I4" s="145" t="s">
        <v>339</v>
      </c>
    </row>
    <row r="5" spans="1:9" s="97" customFormat="1" ht="24.75" customHeight="1">
      <c r="A5" s="96">
        <v>1</v>
      </c>
      <c r="B5" s="74" t="s">
        <v>328</v>
      </c>
      <c r="C5" s="74" t="s">
        <v>277</v>
      </c>
      <c r="D5" s="68">
        <v>114412</v>
      </c>
      <c r="E5" s="68">
        <v>130512</v>
      </c>
      <c r="F5" s="156">
        <f>SUM(D5:E5)</f>
        <v>244924</v>
      </c>
      <c r="G5" s="157">
        <f>D5/F5*100</f>
        <v>46.71326615603208</v>
      </c>
      <c r="H5" s="157">
        <f>E5/F5*100</f>
        <v>53.28673384396792</v>
      </c>
      <c r="I5" s="83">
        <f>F5/$F$15*100</f>
        <v>18.573238805392915</v>
      </c>
    </row>
    <row r="6" spans="1:9" s="97" customFormat="1" ht="24.75" customHeight="1">
      <c r="A6" s="96">
        <v>2</v>
      </c>
      <c r="B6" s="74" t="s">
        <v>329</v>
      </c>
      <c r="C6" s="74" t="s">
        <v>321</v>
      </c>
      <c r="D6" s="68">
        <v>71800</v>
      </c>
      <c r="E6" s="68">
        <v>158410</v>
      </c>
      <c r="F6" s="156">
        <f aca="true" t="shared" si="0" ref="F6:F15">SUM(D6:E6)</f>
        <v>230210</v>
      </c>
      <c r="G6" s="157">
        <f aca="true" t="shared" si="1" ref="G6:G15">D6/F6*100</f>
        <v>31.188914469397506</v>
      </c>
      <c r="H6" s="157">
        <f aca="true" t="shared" si="2" ref="H6:H15">E6/F6*100</f>
        <v>68.81108553060248</v>
      </c>
      <c r="I6" s="83">
        <f aca="true" t="shared" si="3" ref="I6:I15">F6/$F$15*100</f>
        <v>17.457437022870373</v>
      </c>
    </row>
    <row r="7" spans="1:9" s="97" customFormat="1" ht="24.75" customHeight="1">
      <c r="A7" s="96">
        <v>3</v>
      </c>
      <c r="B7" s="74" t="s">
        <v>330</v>
      </c>
      <c r="C7" s="79" t="s">
        <v>268</v>
      </c>
      <c r="D7" s="158">
        <v>80059</v>
      </c>
      <c r="E7" s="68">
        <v>106770</v>
      </c>
      <c r="F7" s="156">
        <f t="shared" si="0"/>
        <v>186829</v>
      </c>
      <c r="G7" s="157">
        <f t="shared" si="1"/>
        <v>42.851484512575674</v>
      </c>
      <c r="H7" s="157">
        <f t="shared" si="2"/>
        <v>57.14851548742433</v>
      </c>
      <c r="I7" s="83">
        <f t="shared" si="3"/>
        <v>14.167740330766904</v>
      </c>
    </row>
    <row r="8" spans="1:9" s="97" customFormat="1" ht="24.75" customHeight="1">
      <c r="A8" s="96">
        <v>4</v>
      </c>
      <c r="B8" s="74" t="s">
        <v>331</v>
      </c>
      <c r="C8" s="78" t="s">
        <v>322</v>
      </c>
      <c r="D8" s="68">
        <v>72698</v>
      </c>
      <c r="E8" s="68">
        <v>90775</v>
      </c>
      <c r="F8" s="156">
        <f t="shared" si="0"/>
        <v>163473</v>
      </c>
      <c r="G8" s="157">
        <f t="shared" si="1"/>
        <v>44.47095238969126</v>
      </c>
      <c r="H8" s="157">
        <f t="shared" si="2"/>
        <v>55.52904761030874</v>
      </c>
      <c r="I8" s="83">
        <f t="shared" si="3"/>
        <v>12.396592686849782</v>
      </c>
    </row>
    <row r="9" spans="1:9" s="97" customFormat="1" ht="24.75" customHeight="1">
      <c r="A9" s="96">
        <v>5</v>
      </c>
      <c r="B9" s="74" t="s">
        <v>332</v>
      </c>
      <c r="C9" s="78" t="s">
        <v>323</v>
      </c>
      <c r="D9" s="158">
        <v>44549</v>
      </c>
      <c r="E9" s="68">
        <v>72923</v>
      </c>
      <c r="F9" s="156">
        <f t="shared" si="0"/>
        <v>117472</v>
      </c>
      <c r="G9" s="157">
        <f t="shared" si="1"/>
        <v>37.92307954235903</v>
      </c>
      <c r="H9" s="157">
        <f t="shared" si="2"/>
        <v>62.07692045764097</v>
      </c>
      <c r="I9" s="83">
        <f t="shared" si="3"/>
        <v>8.908214421400585</v>
      </c>
    </row>
    <row r="10" spans="1:9" s="97" customFormat="1" ht="24.75" customHeight="1">
      <c r="A10" s="96">
        <v>6</v>
      </c>
      <c r="B10" s="74" t="s">
        <v>333</v>
      </c>
      <c r="C10" s="79" t="s">
        <v>324</v>
      </c>
      <c r="D10" s="68">
        <v>29415</v>
      </c>
      <c r="E10" s="68">
        <v>57011</v>
      </c>
      <c r="F10" s="156">
        <f t="shared" si="0"/>
        <v>86426</v>
      </c>
      <c r="G10" s="157">
        <f t="shared" si="1"/>
        <v>34.03489690602365</v>
      </c>
      <c r="H10" s="157">
        <f t="shared" si="2"/>
        <v>65.96510309397635</v>
      </c>
      <c r="I10" s="83">
        <f t="shared" si="3"/>
        <v>6.553913609915273</v>
      </c>
    </row>
    <row r="11" spans="1:9" s="97" customFormat="1" ht="24.75" customHeight="1">
      <c r="A11" s="96">
        <v>7</v>
      </c>
      <c r="B11" s="74" t="s">
        <v>334</v>
      </c>
      <c r="C11" s="74" t="s">
        <v>325</v>
      </c>
      <c r="D11" s="68">
        <v>18974</v>
      </c>
      <c r="E11" s="68">
        <v>62362</v>
      </c>
      <c r="F11" s="156">
        <f t="shared" si="0"/>
        <v>81336</v>
      </c>
      <c r="G11" s="157">
        <f t="shared" si="1"/>
        <v>23.32792367463362</v>
      </c>
      <c r="H11" s="157">
        <f t="shared" si="2"/>
        <v>76.67207632536638</v>
      </c>
      <c r="I11" s="83">
        <f t="shared" si="3"/>
        <v>6.1679253624611645</v>
      </c>
    </row>
    <row r="12" spans="1:9" s="97" customFormat="1" ht="24.75" customHeight="1">
      <c r="A12" s="96">
        <v>8</v>
      </c>
      <c r="B12" s="74" t="s">
        <v>335</v>
      </c>
      <c r="C12" s="74" t="s">
        <v>276</v>
      </c>
      <c r="D12" s="68">
        <v>35625</v>
      </c>
      <c r="E12" s="68">
        <v>36957</v>
      </c>
      <c r="F12" s="156">
        <f t="shared" si="0"/>
        <v>72582</v>
      </c>
      <c r="G12" s="157">
        <f t="shared" si="1"/>
        <v>49.082417128213606</v>
      </c>
      <c r="H12" s="157">
        <f t="shared" si="2"/>
        <v>50.917582871786394</v>
      </c>
      <c r="I12" s="83">
        <f t="shared" si="3"/>
        <v>5.504086242969365</v>
      </c>
    </row>
    <row r="13" spans="1:9" s="97" customFormat="1" ht="24.75" customHeight="1">
      <c r="A13" s="96">
        <v>9</v>
      </c>
      <c r="B13" s="74" t="s">
        <v>336</v>
      </c>
      <c r="C13" s="74" t="s">
        <v>326</v>
      </c>
      <c r="D13" s="68">
        <v>14111</v>
      </c>
      <c r="E13" s="68">
        <v>58126</v>
      </c>
      <c r="F13" s="156">
        <f t="shared" si="0"/>
        <v>72237</v>
      </c>
      <c r="G13" s="157">
        <f t="shared" si="1"/>
        <v>19.53431067181638</v>
      </c>
      <c r="H13" s="157">
        <f t="shared" si="2"/>
        <v>80.46568932818361</v>
      </c>
      <c r="I13" s="83">
        <f t="shared" si="3"/>
        <v>5.477923974723457</v>
      </c>
    </row>
    <row r="14" spans="1:9" s="97" customFormat="1" ht="24.75" customHeight="1">
      <c r="A14" s="155">
        <v>10</v>
      </c>
      <c r="B14" s="74" t="s">
        <v>337</v>
      </c>
      <c r="C14" s="74" t="s">
        <v>327</v>
      </c>
      <c r="D14" s="68">
        <v>20100</v>
      </c>
      <c r="E14" s="68">
        <v>43104</v>
      </c>
      <c r="F14" s="156">
        <f t="shared" si="0"/>
        <v>63204</v>
      </c>
      <c r="G14" s="157">
        <f t="shared" si="1"/>
        <v>31.801784697171065</v>
      </c>
      <c r="H14" s="157">
        <f t="shared" si="2"/>
        <v>68.19821530282894</v>
      </c>
      <c r="I14" s="83">
        <f t="shared" si="3"/>
        <v>4.792927542650185</v>
      </c>
    </row>
    <row r="15" spans="1:9" s="97" customFormat="1" ht="24.75" customHeight="1" thickBot="1">
      <c r="A15" s="1094" t="s">
        <v>124</v>
      </c>
      <c r="B15" s="1095"/>
      <c r="C15" s="1096"/>
      <c r="D15" s="159">
        <f>SUM(D5:D14)</f>
        <v>501743</v>
      </c>
      <c r="E15" s="159">
        <f>SUM(E5:E14)</f>
        <v>816950</v>
      </c>
      <c r="F15" s="160">
        <f t="shared" si="0"/>
        <v>1318693</v>
      </c>
      <c r="G15" s="161">
        <f t="shared" si="1"/>
        <v>38.04850712030776</v>
      </c>
      <c r="H15" s="161">
        <f t="shared" si="2"/>
        <v>61.95149287969224</v>
      </c>
      <c r="I15" s="162">
        <f t="shared" si="3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741" t="s">
        <v>981</v>
      </c>
      <c r="B17" s="740"/>
      <c r="C17" s="740"/>
      <c r="D17" s="740"/>
      <c r="E17" s="740"/>
      <c r="F17" s="740"/>
      <c r="G17" s="740"/>
      <c r="H17" s="740"/>
      <c r="I17" s="740"/>
    </row>
    <row r="18" spans="1:9" ht="14.25" customHeight="1">
      <c r="A18" s="776" t="s">
        <v>340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42" customHeight="1">
      <c r="A21" s="1048" t="s">
        <v>985</v>
      </c>
      <c r="B21" s="1048"/>
      <c r="C21" s="1048"/>
      <c r="D21" s="1048"/>
      <c r="E21" s="1048"/>
      <c r="F21" s="1048"/>
      <c r="G21" s="1048"/>
      <c r="H21" s="1048"/>
      <c r="I21" s="1048"/>
    </row>
    <row r="22" spans="1:9" ht="12.75">
      <c r="A22" s="855"/>
      <c r="B22" s="855"/>
      <c r="C22" s="855"/>
      <c r="D22" s="855"/>
      <c r="E22" s="855"/>
      <c r="F22" s="855"/>
      <c r="G22" s="855"/>
      <c r="H22" s="855"/>
      <c r="I22" s="855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C25:D25"/>
    <mergeCell ref="A18:I18"/>
    <mergeCell ref="A19:I19"/>
    <mergeCell ref="A21:I21"/>
    <mergeCell ref="A20:I20"/>
    <mergeCell ref="A2:I2"/>
    <mergeCell ref="A3:I3"/>
    <mergeCell ref="A15:C15"/>
    <mergeCell ref="A16:I16"/>
    <mergeCell ref="A22:I22"/>
  </mergeCells>
  <hyperlinks>
    <hyperlink ref="A1" r:id="rId1" display="http://kayham.erciyes.edu.tr/"/>
  </hyperlinks>
  <printOptions/>
  <pageMargins left="0.75" right="0.75" top="0.6" bottom="0.43" header="0.5" footer="0.3"/>
  <pageSetup horizontalDpi="600" verticalDpi="600" orientation="landscape" paperSize="9" r:id="rId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7.3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594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348</v>
      </c>
      <c r="B3" s="1066"/>
      <c r="C3" s="1066"/>
      <c r="D3" s="1066"/>
      <c r="E3" s="1066"/>
      <c r="F3" s="1066"/>
      <c r="G3" s="1066"/>
      <c r="H3" s="1066"/>
      <c r="I3" s="1067"/>
    </row>
    <row r="4" spans="1:9" s="97" customFormat="1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144" t="s">
        <v>280</v>
      </c>
      <c r="H4" s="144" t="s">
        <v>281</v>
      </c>
      <c r="I4" s="145" t="s">
        <v>339</v>
      </c>
    </row>
    <row r="5" spans="1:9" s="97" customFormat="1" ht="24.75" customHeight="1">
      <c r="A5" s="96">
        <v>1</v>
      </c>
      <c r="B5" s="74" t="s">
        <v>330</v>
      </c>
      <c r="C5" s="79" t="s">
        <v>268</v>
      </c>
      <c r="D5" s="170">
        <v>85471</v>
      </c>
      <c r="E5" s="170">
        <v>113074</v>
      </c>
      <c r="F5" s="156">
        <f>SUM(D5:E5)</f>
        <v>198545</v>
      </c>
      <c r="G5" s="157">
        <f>D5/F5*100</f>
        <v>43.048679140748945</v>
      </c>
      <c r="H5" s="157">
        <f>E5/F5*100</f>
        <v>56.951320859251055</v>
      </c>
      <c r="I5" s="83">
        <f>F5/$F$15*100</f>
        <v>16.453073790020177</v>
      </c>
    </row>
    <row r="6" spans="1:9" s="97" customFormat="1" ht="24.75" customHeight="1">
      <c r="A6" s="96">
        <v>2</v>
      </c>
      <c r="B6" s="74" t="s">
        <v>328</v>
      </c>
      <c r="C6" s="74" t="s">
        <v>277</v>
      </c>
      <c r="D6" s="170">
        <v>81770</v>
      </c>
      <c r="E6" s="170">
        <v>94838</v>
      </c>
      <c r="F6" s="156">
        <f aca="true" t="shared" si="0" ref="F6:F15">SUM(D6:E6)</f>
        <v>176608</v>
      </c>
      <c r="G6" s="157">
        <f aca="true" t="shared" si="1" ref="G6:G15">D6/F6*100</f>
        <v>46.30028084797971</v>
      </c>
      <c r="H6" s="157">
        <f aca="true" t="shared" si="2" ref="H6:H15">E6/F6*100</f>
        <v>53.6997191520203</v>
      </c>
      <c r="I6" s="83">
        <f aca="true" t="shared" si="3" ref="I6:I15">F6/$F$15*100</f>
        <v>14.63519331087604</v>
      </c>
    </row>
    <row r="7" spans="1:9" s="97" customFormat="1" ht="24.75" customHeight="1">
      <c r="A7" s="96">
        <v>3</v>
      </c>
      <c r="B7" s="74" t="s">
        <v>329</v>
      </c>
      <c r="C7" s="74" t="s">
        <v>321</v>
      </c>
      <c r="D7" s="171">
        <v>56005</v>
      </c>
      <c r="E7" s="171">
        <v>108865</v>
      </c>
      <c r="F7" s="156">
        <f t="shared" si="0"/>
        <v>164870</v>
      </c>
      <c r="G7" s="157">
        <f t="shared" si="1"/>
        <v>33.969187844968765</v>
      </c>
      <c r="H7" s="157">
        <f t="shared" si="2"/>
        <v>66.03081215503124</v>
      </c>
      <c r="I7" s="83">
        <f t="shared" si="3"/>
        <v>13.662485964192635</v>
      </c>
    </row>
    <row r="8" spans="1:9" s="97" customFormat="1" ht="24.75" customHeight="1">
      <c r="A8" s="96">
        <v>4</v>
      </c>
      <c r="B8" s="74" t="s">
        <v>331</v>
      </c>
      <c r="C8" s="78" t="s">
        <v>322</v>
      </c>
      <c r="D8" s="171">
        <v>71847</v>
      </c>
      <c r="E8" s="171">
        <v>92039</v>
      </c>
      <c r="F8" s="156">
        <f t="shared" si="0"/>
        <v>163886</v>
      </c>
      <c r="G8" s="157">
        <f t="shared" si="1"/>
        <v>43.839620223814116</v>
      </c>
      <c r="H8" s="157">
        <f t="shared" si="2"/>
        <v>56.160379776185884</v>
      </c>
      <c r="I8" s="83">
        <f t="shared" si="3"/>
        <v>13.58094362059607</v>
      </c>
    </row>
    <row r="9" spans="1:9" s="97" customFormat="1" ht="24.75" customHeight="1">
      <c r="A9" s="96">
        <v>5</v>
      </c>
      <c r="B9" s="74" t="s">
        <v>333</v>
      </c>
      <c r="C9" s="79" t="s">
        <v>324</v>
      </c>
      <c r="D9" s="171">
        <v>33979</v>
      </c>
      <c r="E9" s="171">
        <v>60513</v>
      </c>
      <c r="F9" s="156">
        <f t="shared" si="0"/>
        <v>94492</v>
      </c>
      <c r="G9" s="157">
        <f t="shared" si="1"/>
        <v>35.95965796046226</v>
      </c>
      <c r="H9" s="157">
        <f t="shared" si="2"/>
        <v>64.04034203953773</v>
      </c>
      <c r="I9" s="83">
        <f t="shared" si="3"/>
        <v>7.830385295860317</v>
      </c>
    </row>
    <row r="10" spans="1:9" s="97" customFormat="1" ht="24.75" customHeight="1">
      <c r="A10" s="96">
        <v>6</v>
      </c>
      <c r="B10" s="74" t="s">
        <v>350</v>
      </c>
      <c r="C10" s="79" t="s">
        <v>351</v>
      </c>
      <c r="D10" s="171">
        <v>32879</v>
      </c>
      <c r="E10" s="171">
        <v>60179</v>
      </c>
      <c r="F10" s="156">
        <f t="shared" si="0"/>
        <v>93058</v>
      </c>
      <c r="G10" s="157">
        <f t="shared" si="1"/>
        <v>35.331728599368134</v>
      </c>
      <c r="H10" s="157">
        <f t="shared" si="2"/>
        <v>64.66827140063187</v>
      </c>
      <c r="I10" s="83">
        <f t="shared" si="3"/>
        <v>7.71155224635069</v>
      </c>
    </row>
    <row r="11" spans="1:9" s="97" customFormat="1" ht="24.75" customHeight="1">
      <c r="A11" s="96">
        <v>7</v>
      </c>
      <c r="B11" s="74" t="s">
        <v>335</v>
      </c>
      <c r="C11" s="74" t="s">
        <v>276</v>
      </c>
      <c r="D11" s="171">
        <v>41825</v>
      </c>
      <c r="E11" s="171">
        <v>47007</v>
      </c>
      <c r="F11" s="156">
        <f t="shared" si="0"/>
        <v>88832</v>
      </c>
      <c r="G11" s="157">
        <f t="shared" si="1"/>
        <v>47.08325828530259</v>
      </c>
      <c r="H11" s="157">
        <f t="shared" si="2"/>
        <v>52.9167417146974</v>
      </c>
      <c r="I11" s="83">
        <f t="shared" si="3"/>
        <v>7.361351083709349</v>
      </c>
    </row>
    <row r="12" spans="1:9" s="97" customFormat="1" ht="25.5" customHeight="1">
      <c r="A12" s="96">
        <v>8</v>
      </c>
      <c r="B12" s="74" t="s">
        <v>332</v>
      </c>
      <c r="C12" s="169" t="s">
        <v>323</v>
      </c>
      <c r="D12" s="171">
        <v>29543</v>
      </c>
      <c r="E12" s="171">
        <v>56680</v>
      </c>
      <c r="F12" s="156">
        <f t="shared" si="0"/>
        <v>86223</v>
      </c>
      <c r="G12" s="157">
        <f t="shared" si="1"/>
        <v>34.26347958201408</v>
      </c>
      <c r="H12" s="157">
        <f t="shared" si="2"/>
        <v>65.73652041798593</v>
      </c>
      <c r="I12" s="83">
        <f t="shared" si="3"/>
        <v>7.145147857648945</v>
      </c>
    </row>
    <row r="13" spans="1:9" s="97" customFormat="1" ht="24.75" customHeight="1">
      <c r="A13" s="96">
        <v>9</v>
      </c>
      <c r="B13" s="74" t="s">
        <v>352</v>
      </c>
      <c r="C13" s="97" t="s">
        <v>353</v>
      </c>
      <c r="D13" s="171">
        <v>34707</v>
      </c>
      <c r="E13" s="171">
        <v>41257</v>
      </c>
      <c r="F13" s="156">
        <f t="shared" si="0"/>
        <v>75964</v>
      </c>
      <c r="G13" s="157">
        <f t="shared" si="1"/>
        <v>45.688747301353274</v>
      </c>
      <c r="H13" s="157">
        <f t="shared" si="2"/>
        <v>54.311252698646726</v>
      </c>
      <c r="I13" s="83">
        <f t="shared" si="3"/>
        <v>6.295002631066472</v>
      </c>
    </row>
    <row r="14" spans="1:9" s="97" customFormat="1" ht="24.75" customHeight="1">
      <c r="A14" s="155">
        <v>10</v>
      </c>
      <c r="B14" s="74" t="s">
        <v>337</v>
      </c>
      <c r="C14" s="74" t="s">
        <v>327</v>
      </c>
      <c r="D14" s="172">
        <v>24687</v>
      </c>
      <c r="E14" s="172">
        <v>39570</v>
      </c>
      <c r="F14" s="156">
        <f t="shared" si="0"/>
        <v>64257</v>
      </c>
      <c r="G14" s="157">
        <f t="shared" si="1"/>
        <v>38.41916055838274</v>
      </c>
      <c r="H14" s="157">
        <f t="shared" si="2"/>
        <v>61.58083944161725</v>
      </c>
      <c r="I14" s="83">
        <f t="shared" si="3"/>
        <v>5.3248641996793005</v>
      </c>
    </row>
    <row r="15" spans="1:9" s="97" customFormat="1" ht="24.75" customHeight="1" thickBot="1">
      <c r="A15" s="1094" t="s">
        <v>124</v>
      </c>
      <c r="B15" s="1095"/>
      <c r="C15" s="1096"/>
      <c r="D15" s="159">
        <f>SUM(D5:D14)</f>
        <v>492713</v>
      </c>
      <c r="E15" s="159">
        <f>SUM(E5:E14)</f>
        <v>714022</v>
      </c>
      <c r="F15" s="160">
        <f t="shared" si="0"/>
        <v>1206735</v>
      </c>
      <c r="G15" s="161">
        <f t="shared" si="1"/>
        <v>40.8302568500955</v>
      </c>
      <c r="H15" s="161">
        <f t="shared" si="2"/>
        <v>59.1697431499045</v>
      </c>
      <c r="I15" s="162">
        <f t="shared" si="3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1061" t="s">
        <v>982</v>
      </c>
      <c r="B17" s="1061"/>
      <c r="C17" s="1061"/>
      <c r="D17" s="740"/>
      <c r="E17" s="740"/>
      <c r="F17" s="740"/>
      <c r="G17" s="740"/>
      <c r="H17" s="740"/>
      <c r="I17" s="740"/>
    </row>
    <row r="18" spans="1:9" ht="14.25" customHeight="1">
      <c r="A18" s="776" t="s">
        <v>349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39.75" customHeight="1">
      <c r="A21" s="1070" t="s">
        <v>986</v>
      </c>
      <c r="B21" s="1070"/>
      <c r="C21" s="1070"/>
      <c r="D21" s="1070"/>
      <c r="E21" s="1070"/>
      <c r="F21" s="1070"/>
      <c r="G21" s="1070"/>
      <c r="H21" s="1070"/>
      <c r="I21" s="1070"/>
    </row>
    <row r="22" spans="1:9" ht="14.25" customHeight="1">
      <c r="A22" s="400"/>
      <c r="B22" s="218"/>
      <c r="C22" s="218"/>
      <c r="D22" s="218"/>
      <c r="E22" s="218"/>
      <c r="F22" s="218"/>
      <c r="G22" s="218"/>
      <c r="H22" s="218"/>
      <c r="I22" s="218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A2:I2"/>
    <mergeCell ref="A3:I3"/>
    <mergeCell ref="A15:C15"/>
    <mergeCell ref="A16:I16"/>
    <mergeCell ref="C25:D25"/>
    <mergeCell ref="A18:I18"/>
    <mergeCell ref="A19:I19"/>
    <mergeCell ref="A17:C17"/>
    <mergeCell ref="A21:I21"/>
    <mergeCell ref="A20:I20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0.25390625" style="73" customWidth="1"/>
    <col min="2" max="2" width="12.125" style="73" customWidth="1"/>
    <col min="3" max="3" width="12.00390625" style="73" customWidth="1"/>
    <col min="4" max="4" width="13.375" style="73" customWidth="1"/>
    <col min="5" max="5" width="12.875" style="73" customWidth="1"/>
    <col min="6" max="10" width="13.625" style="73" customWidth="1"/>
    <col min="11" max="12" width="12.875" style="0" customWidth="1"/>
    <col min="13" max="13" width="13.625" style="0" customWidth="1"/>
  </cols>
  <sheetData>
    <row r="1" spans="1:13" ht="16.5" thickBot="1">
      <c r="A1" s="66" t="s">
        <v>262</v>
      </c>
      <c r="B1"/>
      <c r="C1"/>
      <c r="D1"/>
      <c r="E1"/>
      <c r="F1"/>
      <c r="M1" s="175" t="s">
        <v>261</v>
      </c>
    </row>
    <row r="2" spans="1:13" ht="30.75" customHeight="1" thickTop="1">
      <c r="A2" s="1056" t="s">
        <v>595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97"/>
      <c r="M2" s="1058"/>
    </row>
    <row r="3" spans="1:13" ht="38.25" customHeight="1" thickBot="1">
      <c r="A3" s="1086" t="s">
        <v>964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98"/>
      <c r="M3" s="1088"/>
    </row>
    <row r="4" spans="1:13" s="97" customFormat="1" ht="42" customHeight="1" thickBot="1">
      <c r="A4" s="477"/>
      <c r="B4" s="521">
        <v>2006</v>
      </c>
      <c r="C4" s="522">
        <v>2007</v>
      </c>
      <c r="D4" s="522">
        <v>2008</v>
      </c>
      <c r="E4" s="501">
        <v>2009</v>
      </c>
      <c r="F4" s="501">
        <v>2010</v>
      </c>
      <c r="G4" s="501">
        <v>2011</v>
      </c>
      <c r="H4" s="501">
        <v>2012</v>
      </c>
      <c r="I4" s="501">
        <v>2013</v>
      </c>
      <c r="J4" s="501">
        <v>2014</v>
      </c>
      <c r="K4" s="501">
        <v>2015</v>
      </c>
      <c r="L4" s="612">
        <v>2016</v>
      </c>
      <c r="M4" s="607">
        <v>2017</v>
      </c>
    </row>
    <row r="5" spans="1:13" s="97" customFormat="1" ht="31.5" customHeight="1">
      <c r="A5" s="525" t="s">
        <v>362</v>
      </c>
      <c r="B5" s="524">
        <v>1143883</v>
      </c>
      <c r="C5" s="524">
        <v>1165632</v>
      </c>
      <c r="D5" s="524">
        <v>1165821</v>
      </c>
      <c r="E5" s="524">
        <v>1205055</v>
      </c>
      <c r="F5" s="524">
        <v>1234561</v>
      </c>
      <c r="G5" s="524">
        <v>1255349</v>
      </c>
      <c r="H5" s="524">
        <v>1274968</v>
      </c>
      <c r="I5" s="524">
        <v>1274968</v>
      </c>
      <c r="J5" s="524">
        <v>1295355</v>
      </c>
      <c r="K5" s="524">
        <v>1355078</v>
      </c>
      <c r="L5" s="524">
        <v>1376108</v>
      </c>
      <c r="M5" s="608">
        <v>1343156</v>
      </c>
    </row>
    <row r="6" spans="1:13" s="97" customFormat="1" ht="31.5" customHeight="1">
      <c r="A6" s="186" t="s">
        <v>363</v>
      </c>
      <c r="B6" s="184">
        <v>68</v>
      </c>
      <c r="C6" s="184">
        <v>69</v>
      </c>
      <c r="D6" s="184">
        <v>68.9</v>
      </c>
      <c r="E6" s="184">
        <v>71</v>
      </c>
      <c r="F6" s="184">
        <v>73</v>
      </c>
      <c r="G6" s="184">
        <v>74</v>
      </c>
      <c r="H6" s="184">
        <v>75.4</v>
      </c>
      <c r="I6" s="184">
        <v>75.4</v>
      </c>
      <c r="J6" s="184">
        <v>76.5</v>
      </c>
      <c r="K6" s="184">
        <v>79</v>
      </c>
      <c r="L6" s="184">
        <v>80</v>
      </c>
      <c r="M6" s="609">
        <v>80</v>
      </c>
    </row>
    <row r="7" spans="1:13" s="97" customFormat="1" ht="31.5" customHeight="1">
      <c r="A7" s="186" t="s">
        <v>364</v>
      </c>
      <c r="B7" s="184">
        <v>19.2</v>
      </c>
      <c r="C7" s="184">
        <v>18.9</v>
      </c>
      <c r="D7" s="184">
        <v>19</v>
      </c>
      <c r="E7" s="184">
        <v>16.9</v>
      </c>
      <c r="F7" s="184">
        <v>15.5</v>
      </c>
      <c r="G7" s="184">
        <v>17.2</v>
      </c>
      <c r="H7" s="184">
        <v>15.9</v>
      </c>
      <c r="I7" s="184">
        <v>17.4</v>
      </c>
      <c r="J7" s="184">
        <v>17.17</v>
      </c>
      <c r="K7" s="184">
        <v>17.3</v>
      </c>
      <c r="L7" s="184">
        <v>16.6</v>
      </c>
      <c r="M7" s="609">
        <v>16.5</v>
      </c>
    </row>
    <row r="8" spans="1:13" s="97" customFormat="1" ht="31.5" customHeight="1">
      <c r="A8" s="186" t="s">
        <v>365</v>
      </c>
      <c r="B8" s="184">
        <v>70.2</v>
      </c>
      <c r="C8" s="184">
        <v>69.3</v>
      </c>
      <c r="D8" s="184">
        <v>70.9</v>
      </c>
      <c r="E8" s="184">
        <v>61.8</v>
      </c>
      <c r="F8" s="184">
        <v>59</v>
      </c>
      <c r="G8" s="184">
        <v>63</v>
      </c>
      <c r="H8" s="184">
        <v>58.5</v>
      </c>
      <c r="I8" s="184">
        <v>67.7</v>
      </c>
      <c r="J8" s="184">
        <v>64.46</v>
      </c>
      <c r="K8" s="184">
        <v>73.5</v>
      </c>
      <c r="L8" s="184">
        <v>65.3</v>
      </c>
      <c r="M8" s="609">
        <v>65.3</v>
      </c>
    </row>
    <row r="9" spans="1:13" s="97" customFormat="1" ht="24.75" customHeight="1">
      <c r="A9" s="186" t="s">
        <v>366</v>
      </c>
      <c r="B9" s="184">
        <v>2</v>
      </c>
      <c r="C9" s="184">
        <v>2</v>
      </c>
      <c r="D9" s="184">
        <v>1.9</v>
      </c>
      <c r="E9" s="184">
        <v>1.7</v>
      </c>
      <c r="F9" s="184">
        <v>2.3</v>
      </c>
      <c r="G9" s="184">
        <v>3.6</v>
      </c>
      <c r="H9" s="184">
        <v>3.9</v>
      </c>
      <c r="I9" s="184">
        <v>4.7</v>
      </c>
      <c r="J9" s="184">
        <v>5</v>
      </c>
      <c r="K9" s="184">
        <v>5.1</v>
      </c>
      <c r="L9" s="184">
        <v>5.3</v>
      </c>
      <c r="M9" s="609">
        <v>5.4</v>
      </c>
    </row>
    <row r="10" spans="1:13" s="97" customFormat="1" ht="24.75" customHeight="1">
      <c r="A10" s="186" t="s">
        <v>367</v>
      </c>
      <c r="B10" s="184">
        <v>14.2</v>
      </c>
      <c r="C10" s="184">
        <v>13.6</v>
      </c>
      <c r="D10" s="184">
        <v>10.9</v>
      </c>
      <c r="E10" s="184">
        <v>10.7</v>
      </c>
      <c r="F10" s="184">
        <v>9.2</v>
      </c>
      <c r="G10" s="184">
        <v>9.4</v>
      </c>
      <c r="H10" s="184">
        <v>11</v>
      </c>
      <c r="I10" s="184">
        <v>9.6</v>
      </c>
      <c r="J10" s="184">
        <v>9.4</v>
      </c>
      <c r="K10" s="184" t="s">
        <v>20</v>
      </c>
      <c r="L10" s="184" t="s">
        <v>20</v>
      </c>
      <c r="M10" s="609">
        <v>7.6</v>
      </c>
    </row>
    <row r="11" spans="1:13" s="97" customFormat="1" ht="24.75" customHeight="1">
      <c r="A11" s="186" t="s">
        <v>855</v>
      </c>
      <c r="B11" s="184" t="s">
        <v>20</v>
      </c>
      <c r="C11" s="184" t="s">
        <v>20</v>
      </c>
      <c r="D11" s="184" t="s">
        <v>20</v>
      </c>
      <c r="E11" s="184" t="s">
        <v>20</v>
      </c>
      <c r="F11" s="184" t="s">
        <v>20</v>
      </c>
      <c r="G11" s="184" t="s">
        <v>20</v>
      </c>
      <c r="H11" s="184" t="s">
        <v>20</v>
      </c>
      <c r="I11" s="184" t="s">
        <v>20</v>
      </c>
      <c r="J11" s="184">
        <v>7</v>
      </c>
      <c r="K11" s="184">
        <v>7.3</v>
      </c>
      <c r="L11" s="184">
        <v>6.4</v>
      </c>
      <c r="M11" s="609">
        <v>5.2</v>
      </c>
    </row>
    <row r="12" spans="1:13" s="97" customFormat="1" ht="24.75" customHeight="1">
      <c r="A12" s="186" t="s">
        <v>368</v>
      </c>
      <c r="B12" s="184">
        <v>7.5</v>
      </c>
      <c r="C12" s="184">
        <v>5.9</v>
      </c>
      <c r="D12" s="184">
        <v>5.1</v>
      </c>
      <c r="E12" s="184">
        <v>6</v>
      </c>
      <c r="F12" s="184">
        <v>5.9</v>
      </c>
      <c r="G12" s="184">
        <v>3.8</v>
      </c>
      <c r="H12" s="184">
        <v>5.3</v>
      </c>
      <c r="I12" s="184">
        <v>4</v>
      </c>
      <c r="J12" s="184">
        <v>4.8</v>
      </c>
      <c r="K12" s="184">
        <v>4.7</v>
      </c>
      <c r="L12" s="184">
        <v>3.5</v>
      </c>
      <c r="M12" s="609">
        <v>3.9</v>
      </c>
    </row>
    <row r="13" spans="1:13" s="97" customFormat="1" ht="24.75" customHeight="1">
      <c r="A13" s="186" t="s">
        <v>369</v>
      </c>
      <c r="B13" s="184">
        <v>2.1</v>
      </c>
      <c r="C13" s="184">
        <v>2.2</v>
      </c>
      <c r="D13" s="184">
        <v>1.8</v>
      </c>
      <c r="E13" s="184">
        <v>1.2</v>
      </c>
      <c r="F13" s="184">
        <v>1.7</v>
      </c>
      <c r="G13" s="184">
        <v>1.6</v>
      </c>
      <c r="H13" s="184">
        <v>2.8</v>
      </c>
      <c r="I13" s="184">
        <v>1.7</v>
      </c>
      <c r="J13" s="184">
        <v>1.9</v>
      </c>
      <c r="K13" s="184">
        <v>2</v>
      </c>
      <c r="L13" s="184">
        <v>1.4</v>
      </c>
      <c r="M13" s="609">
        <v>1.4</v>
      </c>
    </row>
    <row r="14" spans="1:13" s="97" customFormat="1" ht="24.75" customHeight="1">
      <c r="A14" s="186" t="s">
        <v>370</v>
      </c>
      <c r="B14" s="184">
        <v>9.6</v>
      </c>
      <c r="C14" s="184">
        <v>8.1</v>
      </c>
      <c r="D14" s="184">
        <v>7</v>
      </c>
      <c r="E14" s="184">
        <v>7.2</v>
      </c>
      <c r="F14" s="184">
        <v>7.7</v>
      </c>
      <c r="G14" s="184">
        <v>5.7</v>
      </c>
      <c r="H14" s="184">
        <v>8.1</v>
      </c>
      <c r="I14" s="184">
        <v>5.7</v>
      </c>
      <c r="J14" s="184">
        <v>6.8</v>
      </c>
      <c r="K14" s="184">
        <v>6.7</v>
      </c>
      <c r="L14" s="184">
        <v>4.81</v>
      </c>
      <c r="M14" s="609">
        <v>5.4</v>
      </c>
    </row>
    <row r="15" spans="1:13" s="97" customFormat="1" ht="24.75" customHeight="1">
      <c r="A15" s="186" t="s">
        <v>371</v>
      </c>
      <c r="B15" s="184">
        <v>4.6</v>
      </c>
      <c r="C15" s="184">
        <v>5.4</v>
      </c>
      <c r="D15" s="184">
        <v>3.8</v>
      </c>
      <c r="E15" s="184">
        <v>4.6</v>
      </c>
      <c r="F15" s="184">
        <v>1.6</v>
      </c>
      <c r="G15" s="184">
        <v>4</v>
      </c>
      <c r="H15" s="184">
        <v>3</v>
      </c>
      <c r="I15" s="184">
        <v>3.7</v>
      </c>
      <c r="J15" s="184">
        <v>2.1</v>
      </c>
      <c r="K15" s="184">
        <v>3.06</v>
      </c>
      <c r="L15" s="184">
        <v>3.1</v>
      </c>
      <c r="M15" s="609">
        <v>2.28</v>
      </c>
    </row>
    <row r="16" spans="1:13" s="97" customFormat="1" ht="24.75" customHeight="1">
      <c r="A16" s="186" t="s">
        <v>372</v>
      </c>
      <c r="B16" s="184">
        <v>22.7</v>
      </c>
      <c r="C16" s="184">
        <v>18.1</v>
      </c>
      <c r="D16" s="184">
        <v>36.1</v>
      </c>
      <c r="E16" s="184">
        <v>45.2</v>
      </c>
      <c r="F16" s="184">
        <v>36.3</v>
      </c>
      <c r="G16" s="184">
        <v>46.2</v>
      </c>
      <c r="H16" s="184">
        <v>39.4</v>
      </c>
      <c r="I16" s="184">
        <v>22.5</v>
      </c>
      <c r="J16" s="184">
        <v>21.97</v>
      </c>
      <c r="K16" s="184">
        <v>30.6</v>
      </c>
      <c r="L16" s="184">
        <v>17.5</v>
      </c>
      <c r="M16" s="609">
        <v>17.9</v>
      </c>
    </row>
    <row r="17" spans="1:13" s="97" customFormat="1" ht="25.5" customHeight="1">
      <c r="A17" s="186" t="s">
        <v>373</v>
      </c>
      <c r="B17" s="184">
        <v>10.8</v>
      </c>
      <c r="C17" s="184">
        <v>11.8</v>
      </c>
      <c r="D17" s="184">
        <v>8.6</v>
      </c>
      <c r="E17" s="184">
        <v>11.8</v>
      </c>
      <c r="F17" s="184">
        <v>11.9</v>
      </c>
      <c r="G17" s="184">
        <v>9.4</v>
      </c>
      <c r="H17" s="184">
        <v>8.3</v>
      </c>
      <c r="I17" s="184">
        <v>7.1</v>
      </c>
      <c r="J17" s="184">
        <v>7.3</v>
      </c>
      <c r="K17" s="184">
        <v>6.73</v>
      </c>
      <c r="L17" s="184">
        <v>6.5</v>
      </c>
      <c r="M17" s="609">
        <v>6.92</v>
      </c>
    </row>
    <row r="18" spans="1:13" s="97" customFormat="1" ht="24.75" customHeight="1">
      <c r="A18" s="186" t="s">
        <v>374</v>
      </c>
      <c r="B18" s="184">
        <v>17.1</v>
      </c>
      <c r="C18" s="184">
        <v>16.9</v>
      </c>
      <c r="D18" s="184">
        <v>17.1</v>
      </c>
      <c r="E18" s="184">
        <v>15.2</v>
      </c>
      <c r="F18" s="184">
        <v>13.2</v>
      </c>
      <c r="G18" s="184">
        <v>13.3</v>
      </c>
      <c r="H18" s="184">
        <v>12</v>
      </c>
      <c r="I18" s="184">
        <v>12.7</v>
      </c>
      <c r="J18" s="184">
        <v>12.1</v>
      </c>
      <c r="K18" s="184">
        <v>11.68</v>
      </c>
      <c r="L18" s="184">
        <v>10.25</v>
      </c>
      <c r="M18" s="609">
        <v>11.1</v>
      </c>
    </row>
    <row r="19" spans="1:13" s="97" customFormat="1" ht="24.75" customHeight="1">
      <c r="A19" s="186" t="s">
        <v>375</v>
      </c>
      <c r="B19" s="523">
        <v>21968</v>
      </c>
      <c r="C19" s="523">
        <v>22091</v>
      </c>
      <c r="D19" s="523">
        <v>22183</v>
      </c>
      <c r="E19" s="523">
        <v>19876</v>
      </c>
      <c r="F19" s="523">
        <v>19277</v>
      </c>
      <c r="G19" s="523">
        <v>21307</v>
      </c>
      <c r="H19" s="523">
        <v>20273</v>
      </c>
      <c r="I19" s="523">
        <v>22210</v>
      </c>
      <c r="J19" s="523">
        <v>22760</v>
      </c>
      <c r="K19" s="523">
        <v>22879</v>
      </c>
      <c r="L19" s="523">
        <v>22400</v>
      </c>
      <c r="M19" s="610">
        <v>22400</v>
      </c>
    </row>
    <row r="20" spans="1:13" s="97" customFormat="1" ht="24.75" customHeight="1" thickBot="1">
      <c r="A20" s="187" t="s">
        <v>376</v>
      </c>
      <c r="B20" s="526">
        <v>2392</v>
      </c>
      <c r="C20" s="526">
        <v>2355</v>
      </c>
      <c r="D20" s="526">
        <v>2215</v>
      </c>
      <c r="E20" s="526">
        <v>2015</v>
      </c>
      <c r="F20" s="526">
        <v>2821</v>
      </c>
      <c r="G20" s="526">
        <v>4601</v>
      </c>
      <c r="H20" s="526">
        <v>4919</v>
      </c>
      <c r="I20" s="526">
        <v>5999</v>
      </c>
      <c r="J20" s="526">
        <v>6686</v>
      </c>
      <c r="K20" s="526">
        <v>7045</v>
      </c>
      <c r="L20" s="526">
        <v>9137</v>
      </c>
      <c r="M20" s="611">
        <v>7340</v>
      </c>
    </row>
    <row r="21" spans="1:13" ht="14.25" customHeight="1" thickTop="1">
      <c r="A21" s="1099"/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</row>
    <row r="22" spans="1:10" ht="14.25" customHeight="1">
      <c r="A22" s="863" t="s">
        <v>698</v>
      </c>
      <c r="B22" s="863"/>
      <c r="C22" s="863"/>
      <c r="D22" s="863"/>
      <c r="E22" s="863"/>
      <c r="F22"/>
      <c r="G22"/>
      <c r="H22"/>
      <c r="I22"/>
      <c r="J22"/>
    </row>
    <row r="23" spans="1:10" ht="14.25" customHeight="1">
      <c r="A23" s="180" t="s">
        <v>945</v>
      </c>
      <c r="B23" s="180"/>
      <c r="C23" s="180"/>
      <c r="D23" s="180"/>
      <c r="E23" s="180"/>
      <c r="F23"/>
      <c r="G23"/>
      <c r="H23"/>
      <c r="I23"/>
      <c r="J23"/>
    </row>
    <row r="24" spans="1:12" ht="14.25" customHeight="1">
      <c r="A24" s="777" t="s">
        <v>965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225"/>
    </row>
    <row r="25" spans="1:12" ht="14.25" customHeight="1">
      <c r="A25" s="776" t="s">
        <v>385</v>
      </c>
      <c r="B25" s="776"/>
      <c r="C25" s="776"/>
      <c r="D25" s="776"/>
      <c r="E25" s="776"/>
      <c r="F25" s="776"/>
      <c r="G25" s="776"/>
      <c r="H25" s="400"/>
      <c r="I25" s="400"/>
      <c r="J25" s="400"/>
      <c r="K25" s="225"/>
      <c r="L25" s="225"/>
    </row>
    <row r="26" spans="1:10" ht="15" customHeight="1">
      <c r="A26" s="872"/>
      <c r="B26" s="872"/>
      <c r="C26" s="872"/>
      <c r="D26" s="872"/>
      <c r="E26" s="872"/>
      <c r="F26" s="872"/>
      <c r="G26" s="872"/>
      <c r="H26" s="564"/>
      <c r="I26" s="564"/>
      <c r="J26" s="564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3:4" ht="15.75">
      <c r="C28" s="764" t="s">
        <v>259</v>
      </c>
      <c r="D28" s="764"/>
    </row>
    <row r="29" spans="3:4" ht="15.75">
      <c r="C29"/>
      <c r="D29"/>
    </row>
  </sheetData>
  <sheetProtection/>
  <mergeCells count="8">
    <mergeCell ref="A22:E22"/>
    <mergeCell ref="A24:K24"/>
    <mergeCell ref="A25:G25"/>
    <mergeCell ref="A26:G26"/>
    <mergeCell ref="C28:D28"/>
    <mergeCell ref="A2:M2"/>
    <mergeCell ref="A3:M3"/>
    <mergeCell ref="A21:M2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5.25390625" style="0" customWidth="1"/>
    <col min="2" max="2" width="14.75390625" style="0" customWidth="1"/>
    <col min="3" max="4" width="14.00390625" style="0" customWidth="1"/>
    <col min="5" max="5" width="14.625" style="0" customWidth="1"/>
    <col min="6" max="6" width="13.25390625" style="0" customWidth="1"/>
    <col min="7" max="7" width="13.875" style="0" customWidth="1"/>
    <col min="8" max="8" width="13.375" style="0" customWidth="1"/>
    <col min="9" max="11" width="11.75390625" style="0" customWidth="1"/>
    <col min="12" max="12" width="12.00390625" style="0" customWidth="1"/>
    <col min="13" max="13" width="11.25390625" style="0" customWidth="1"/>
  </cols>
  <sheetData>
    <row r="1" spans="1:13" ht="13.5" thickBot="1">
      <c r="A1" s="66" t="s">
        <v>262</v>
      </c>
      <c r="M1" s="175" t="s">
        <v>261</v>
      </c>
    </row>
    <row r="2" spans="1:13" ht="27.75" customHeight="1" thickBot="1" thickTop="1">
      <c r="A2" s="765" t="s">
        <v>596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ht="28.5" customHeight="1">
      <c r="A3" s="794" t="s">
        <v>857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ht="26.25" customHeight="1" thickBot="1">
      <c r="A4" s="1104"/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6"/>
    </row>
    <row r="5" spans="1:13" ht="33" customHeight="1" thickBot="1">
      <c r="A5" s="1107" t="s">
        <v>381</v>
      </c>
      <c r="B5" s="1100">
        <v>2009</v>
      </c>
      <c r="C5" s="1101"/>
      <c r="D5" s="1100">
        <v>2010</v>
      </c>
      <c r="E5" s="1101"/>
      <c r="F5" s="1100">
        <v>2011</v>
      </c>
      <c r="G5" s="1101"/>
      <c r="H5" s="1100">
        <v>2012</v>
      </c>
      <c r="I5" s="1076"/>
      <c r="J5" s="1100">
        <v>2013</v>
      </c>
      <c r="K5" s="1101"/>
      <c r="L5" s="1102">
        <v>2014</v>
      </c>
      <c r="M5" s="1103"/>
    </row>
    <row r="6" spans="1:13" ht="20.25" customHeight="1" thickBot="1">
      <c r="A6" s="1108"/>
      <c r="B6" s="221" t="s">
        <v>380</v>
      </c>
      <c r="C6" s="222" t="s">
        <v>383</v>
      </c>
      <c r="D6" s="221" t="s">
        <v>380</v>
      </c>
      <c r="E6" s="222" t="s">
        <v>382</v>
      </c>
      <c r="F6" s="221" t="s">
        <v>380</v>
      </c>
      <c r="G6" s="222" t="s">
        <v>382</v>
      </c>
      <c r="H6" s="221" t="s">
        <v>380</v>
      </c>
      <c r="I6" s="444" t="s">
        <v>382</v>
      </c>
      <c r="J6" s="221" t="s">
        <v>380</v>
      </c>
      <c r="K6" s="222" t="s">
        <v>382</v>
      </c>
      <c r="L6" s="221" t="s">
        <v>380</v>
      </c>
      <c r="M6" s="613" t="s">
        <v>382</v>
      </c>
    </row>
    <row r="7" spans="1:13" ht="30" customHeight="1">
      <c r="A7" s="220" t="s">
        <v>378</v>
      </c>
      <c r="B7" s="219">
        <v>545</v>
      </c>
      <c r="C7" s="219">
        <v>2.74</v>
      </c>
      <c r="D7" s="219">
        <v>875</v>
      </c>
      <c r="E7" s="219">
        <v>45.3</v>
      </c>
      <c r="F7" s="219">
        <v>566</v>
      </c>
      <c r="G7" s="478">
        <v>26.1</v>
      </c>
      <c r="H7" s="219">
        <v>657</v>
      </c>
      <c r="I7" s="478">
        <v>31.9</v>
      </c>
      <c r="J7" s="219" t="s">
        <v>20</v>
      </c>
      <c r="K7" s="219" t="s">
        <v>20</v>
      </c>
      <c r="L7" s="219" t="s">
        <v>20</v>
      </c>
      <c r="M7" s="614" t="s">
        <v>20</v>
      </c>
    </row>
    <row r="8" spans="1:13" ht="29.25" customHeight="1" thickBot="1">
      <c r="A8" s="11" t="s">
        <v>379</v>
      </c>
      <c r="B8" s="13">
        <v>221</v>
      </c>
      <c r="C8" s="13">
        <v>1.11</v>
      </c>
      <c r="D8" s="13">
        <v>278</v>
      </c>
      <c r="E8" s="13">
        <v>14.4</v>
      </c>
      <c r="F8" s="13">
        <v>424</v>
      </c>
      <c r="G8" s="479">
        <v>19.6</v>
      </c>
      <c r="H8" s="13">
        <v>501</v>
      </c>
      <c r="I8" s="479">
        <v>24.3</v>
      </c>
      <c r="J8" s="13">
        <v>3267</v>
      </c>
      <c r="K8" s="13">
        <v>147.2</v>
      </c>
      <c r="L8" s="13">
        <v>3267</v>
      </c>
      <c r="M8" s="224">
        <v>147.2</v>
      </c>
    </row>
    <row r="9" spans="1:13" ht="14.25" customHeight="1" thickTop="1">
      <c r="A9" s="1099"/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</row>
    <row r="10" spans="1:5" ht="14.25" customHeight="1">
      <c r="A10" s="863" t="s">
        <v>698</v>
      </c>
      <c r="B10" s="863"/>
      <c r="C10" s="863"/>
      <c r="D10" s="863"/>
      <c r="E10" s="863"/>
    </row>
    <row r="11" spans="1:5" ht="14.25" customHeight="1">
      <c r="A11" s="180" t="s">
        <v>841</v>
      </c>
      <c r="B11" s="180"/>
      <c r="C11" s="180"/>
      <c r="D11" s="180"/>
      <c r="E11" s="180"/>
    </row>
    <row r="12" spans="1:8" ht="14.25" customHeight="1">
      <c r="A12" s="777" t="s">
        <v>858</v>
      </c>
      <c r="B12" s="781"/>
      <c r="C12" s="781"/>
      <c r="D12" s="781"/>
      <c r="E12" s="781"/>
      <c r="F12" s="781"/>
      <c r="G12" s="781"/>
      <c r="H12" s="781"/>
    </row>
    <row r="13" spans="1:8" ht="14.25" customHeight="1">
      <c r="A13" s="776" t="s">
        <v>385</v>
      </c>
      <c r="B13" s="776"/>
      <c r="C13" s="776"/>
      <c r="D13" s="776"/>
      <c r="E13" s="776"/>
      <c r="F13" s="776"/>
      <c r="G13" s="776"/>
      <c r="H13" s="225"/>
    </row>
    <row r="16" ht="12.75">
      <c r="B16" s="223"/>
    </row>
    <row r="18" ht="12.75">
      <c r="C18" s="177" t="s">
        <v>259</v>
      </c>
    </row>
  </sheetData>
  <sheetProtection/>
  <mergeCells count="13">
    <mergeCell ref="A13:G13"/>
    <mergeCell ref="H5:I5"/>
    <mergeCell ref="B5:C5"/>
    <mergeCell ref="D5:E5"/>
    <mergeCell ref="F5:G5"/>
    <mergeCell ref="A5:A6"/>
    <mergeCell ref="J5:K5"/>
    <mergeCell ref="L5:M5"/>
    <mergeCell ref="A2:M2"/>
    <mergeCell ref="A3:M4"/>
    <mergeCell ref="A10:E10"/>
    <mergeCell ref="A12:H12"/>
    <mergeCell ref="A9:M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5.375" style="0" customWidth="1"/>
    <col min="2" max="2" width="18.625" style="0" customWidth="1"/>
    <col min="3" max="3" width="18.75390625" style="0" customWidth="1"/>
    <col min="4" max="4" width="17.625" style="0" customWidth="1"/>
    <col min="5" max="5" width="17.25390625" style="0" customWidth="1"/>
  </cols>
  <sheetData>
    <row r="1" spans="1:5" ht="13.5" thickBot="1">
      <c r="A1" s="66" t="s">
        <v>262</v>
      </c>
      <c r="E1" s="175" t="s">
        <v>261</v>
      </c>
    </row>
    <row r="2" spans="1:8" ht="27.75" customHeight="1" thickBot="1" thickTop="1">
      <c r="A2" s="765" t="s">
        <v>99</v>
      </c>
      <c r="B2" s="766"/>
      <c r="C2" s="766"/>
      <c r="D2" s="766"/>
      <c r="E2" s="767"/>
      <c r="F2" s="15"/>
      <c r="G2" s="15"/>
      <c r="H2" s="15"/>
    </row>
    <row r="3" spans="1:8" ht="28.5" customHeight="1">
      <c r="A3" s="794" t="s">
        <v>703</v>
      </c>
      <c r="B3" s="795"/>
      <c r="C3" s="795"/>
      <c r="D3" s="795"/>
      <c r="E3" s="796"/>
      <c r="F3" s="16"/>
      <c r="G3" s="16"/>
      <c r="H3" s="16"/>
    </row>
    <row r="4" spans="1:8" ht="26.25" customHeight="1" thickBot="1">
      <c r="A4" s="797"/>
      <c r="B4" s="798"/>
      <c r="C4" s="798"/>
      <c r="D4" s="798"/>
      <c r="E4" s="799"/>
      <c r="F4" s="16"/>
      <c r="G4" s="16"/>
      <c r="H4" s="16"/>
    </row>
    <row r="5" spans="1:5" ht="29.25" customHeight="1">
      <c r="A5" s="800" t="s">
        <v>18</v>
      </c>
      <c r="B5" s="802" t="s">
        <v>21</v>
      </c>
      <c r="C5" s="803"/>
      <c r="D5" s="804" t="s">
        <v>24</v>
      </c>
      <c r="E5" s="790" t="s">
        <v>104</v>
      </c>
    </row>
    <row r="6" spans="1:5" ht="27" customHeight="1" thickBot="1">
      <c r="A6" s="801"/>
      <c r="B6" s="408" t="s">
        <v>22</v>
      </c>
      <c r="C6" s="409" t="s">
        <v>23</v>
      </c>
      <c r="D6" s="805"/>
      <c r="E6" s="791"/>
    </row>
    <row r="7" spans="1:5" ht="21.75" customHeight="1">
      <c r="A7" s="196">
        <v>2001</v>
      </c>
      <c r="B7" s="239">
        <v>117</v>
      </c>
      <c r="C7" s="240">
        <v>35</v>
      </c>
      <c r="D7" s="243">
        <f aca="true" t="shared" si="0" ref="D7:D14">SUM(B7:C7)</f>
        <v>152</v>
      </c>
      <c r="E7" s="197" t="s">
        <v>20</v>
      </c>
    </row>
    <row r="8" spans="1:5" ht="21.75" customHeight="1">
      <c r="A8" s="198">
        <v>2002</v>
      </c>
      <c r="B8" s="241">
        <v>169</v>
      </c>
      <c r="C8" s="242">
        <v>35</v>
      </c>
      <c r="D8" s="244">
        <f t="shared" si="0"/>
        <v>204</v>
      </c>
      <c r="E8" s="247">
        <f aca="true" t="shared" si="1" ref="E8:E14">(D8-D7)/D7*100</f>
        <v>34.21052631578947</v>
      </c>
    </row>
    <row r="9" spans="1:5" ht="21.75" customHeight="1">
      <c r="A9" s="198">
        <v>2003</v>
      </c>
      <c r="B9" s="241">
        <v>83</v>
      </c>
      <c r="C9" s="242">
        <v>32</v>
      </c>
      <c r="D9" s="244">
        <f t="shared" si="0"/>
        <v>115</v>
      </c>
      <c r="E9" s="247">
        <f t="shared" si="1"/>
        <v>-43.627450980392155</v>
      </c>
    </row>
    <row r="10" spans="1:5" ht="21.75" customHeight="1">
      <c r="A10" s="198">
        <v>2004</v>
      </c>
      <c r="B10" s="241">
        <v>117</v>
      </c>
      <c r="C10" s="242">
        <v>34</v>
      </c>
      <c r="D10" s="244">
        <f t="shared" si="0"/>
        <v>151</v>
      </c>
      <c r="E10" s="247">
        <f t="shared" si="1"/>
        <v>31.30434782608696</v>
      </c>
    </row>
    <row r="11" spans="1:5" ht="21.75" customHeight="1">
      <c r="A11" s="198">
        <v>2005</v>
      </c>
      <c r="B11" s="241">
        <v>54</v>
      </c>
      <c r="C11" s="242">
        <v>14</v>
      </c>
      <c r="D11" s="244">
        <f t="shared" si="0"/>
        <v>68</v>
      </c>
      <c r="E11" s="247">
        <f t="shared" si="1"/>
        <v>-54.966887417218544</v>
      </c>
    </row>
    <row r="12" spans="1:5" ht="21.75" customHeight="1">
      <c r="A12" s="198">
        <v>2006</v>
      </c>
      <c r="B12" s="241">
        <v>61</v>
      </c>
      <c r="C12" s="242">
        <v>30</v>
      </c>
      <c r="D12" s="244">
        <f t="shared" si="0"/>
        <v>91</v>
      </c>
      <c r="E12" s="247">
        <f t="shared" si="1"/>
        <v>33.82352941176471</v>
      </c>
    </row>
    <row r="13" spans="1:5" ht="21.75" customHeight="1">
      <c r="A13" s="198">
        <v>2007</v>
      </c>
      <c r="B13" s="241">
        <v>107</v>
      </c>
      <c r="C13" s="242">
        <v>28</v>
      </c>
      <c r="D13" s="244">
        <f t="shared" si="0"/>
        <v>135</v>
      </c>
      <c r="E13" s="247">
        <f t="shared" si="1"/>
        <v>48.35164835164835</v>
      </c>
    </row>
    <row r="14" spans="1:5" ht="21.75" customHeight="1">
      <c r="A14" s="198">
        <v>2008</v>
      </c>
      <c r="B14" s="241">
        <v>22</v>
      </c>
      <c r="C14" s="242">
        <v>14</v>
      </c>
      <c r="D14" s="244">
        <f t="shared" si="0"/>
        <v>36</v>
      </c>
      <c r="E14" s="247">
        <f t="shared" si="1"/>
        <v>-73.33333333333333</v>
      </c>
    </row>
    <row r="15" spans="1:5" ht="21.75" customHeight="1">
      <c r="A15" s="198">
        <v>2009</v>
      </c>
      <c r="B15" s="241" t="s">
        <v>20</v>
      </c>
      <c r="C15" s="242" t="s">
        <v>20</v>
      </c>
      <c r="D15" s="244" t="s">
        <v>20</v>
      </c>
      <c r="E15" s="247" t="s">
        <v>20</v>
      </c>
    </row>
    <row r="16" spans="1:5" ht="21.75" customHeight="1">
      <c r="A16" s="198">
        <v>2010</v>
      </c>
      <c r="B16" s="241" t="s">
        <v>20</v>
      </c>
      <c r="C16" s="242" t="s">
        <v>20</v>
      </c>
      <c r="D16" s="244" t="s">
        <v>20</v>
      </c>
      <c r="E16" s="247" t="s">
        <v>20</v>
      </c>
    </row>
    <row r="17" spans="1:5" ht="21.75" customHeight="1">
      <c r="A17" s="198">
        <v>2011</v>
      </c>
      <c r="B17" s="241" t="s">
        <v>20</v>
      </c>
      <c r="C17" s="242" t="s">
        <v>20</v>
      </c>
      <c r="D17" s="244" t="s">
        <v>20</v>
      </c>
      <c r="E17" s="247" t="s">
        <v>20</v>
      </c>
    </row>
    <row r="18" spans="1:5" ht="21.75" customHeight="1">
      <c r="A18" s="198">
        <v>2012</v>
      </c>
      <c r="B18" s="241" t="s">
        <v>20</v>
      </c>
      <c r="C18" s="242" t="s">
        <v>20</v>
      </c>
      <c r="D18" s="244" t="s">
        <v>20</v>
      </c>
      <c r="E18" s="247" t="s">
        <v>20</v>
      </c>
    </row>
    <row r="19" spans="1:5" ht="21.75" customHeight="1">
      <c r="A19" s="198">
        <v>2013</v>
      </c>
      <c r="B19" s="241" t="s">
        <v>20</v>
      </c>
      <c r="C19" s="242" t="s">
        <v>20</v>
      </c>
      <c r="D19" s="244" t="s">
        <v>20</v>
      </c>
      <c r="E19" s="247" t="s">
        <v>20</v>
      </c>
    </row>
    <row r="20" spans="1:5" ht="21.75" customHeight="1">
      <c r="A20" s="198">
        <v>2014</v>
      </c>
      <c r="B20" s="241" t="s">
        <v>20</v>
      </c>
      <c r="C20" s="242" t="s">
        <v>20</v>
      </c>
      <c r="D20" s="244" t="s">
        <v>20</v>
      </c>
      <c r="E20" s="247" t="s">
        <v>20</v>
      </c>
    </row>
    <row r="21" spans="1:5" ht="22.5" customHeight="1" thickBot="1">
      <c r="A21" s="579">
        <v>2015</v>
      </c>
      <c r="B21" s="580" t="s">
        <v>20</v>
      </c>
      <c r="C21" s="581" t="s">
        <v>20</v>
      </c>
      <c r="D21" s="582" t="s">
        <v>20</v>
      </c>
      <c r="E21" s="583" t="s">
        <v>20</v>
      </c>
    </row>
    <row r="22" spans="1:5" ht="14.25" customHeight="1" thickTop="1">
      <c r="A22" s="792"/>
      <c r="B22" s="792"/>
      <c r="C22" s="792"/>
      <c r="D22" s="792"/>
      <c r="E22" s="792"/>
    </row>
    <row r="23" spans="1:11" ht="14.25" customHeight="1">
      <c r="A23" s="774" t="s">
        <v>384</v>
      </c>
      <c r="B23" s="780"/>
      <c r="C23" s="780"/>
      <c r="D23" s="780"/>
      <c r="E23" s="780"/>
      <c r="F23" s="780"/>
      <c r="G23" s="780"/>
      <c r="H23" s="780"/>
      <c r="I23" s="780"/>
      <c r="J23" s="780"/>
      <c r="K23" s="780"/>
    </row>
    <row r="24" spans="1:11" ht="14.25" customHeight="1">
      <c r="A24" s="775" t="s">
        <v>822</v>
      </c>
      <c r="B24" s="774"/>
      <c r="C24" s="774"/>
      <c r="D24" s="774"/>
      <c r="E24" s="774"/>
      <c r="F24" s="178"/>
      <c r="G24" s="178"/>
      <c r="H24" s="178"/>
      <c r="I24" s="178"/>
      <c r="J24" s="178"/>
      <c r="K24" s="178"/>
    </row>
    <row r="25" spans="1:11" ht="14.25" customHeight="1">
      <c r="A25" s="781" t="s">
        <v>975</v>
      </c>
      <c r="B25" s="781"/>
      <c r="C25" s="781"/>
      <c r="D25" s="781"/>
      <c r="E25" s="781"/>
      <c r="F25" s="781"/>
      <c r="G25" s="781"/>
      <c r="H25" s="781"/>
      <c r="I25" s="190"/>
      <c r="J25" s="190"/>
      <c r="K25" s="190"/>
    </row>
    <row r="26" spans="1:11" ht="14.25" customHeight="1">
      <c r="A26" s="776" t="s">
        <v>386</v>
      </c>
      <c r="B26" s="776"/>
      <c r="C26" s="776"/>
      <c r="D26" s="776"/>
      <c r="E26" s="776"/>
      <c r="F26" s="776"/>
      <c r="G26" s="776"/>
      <c r="H26" s="225"/>
      <c r="I26" s="190"/>
      <c r="J26" s="190"/>
      <c r="K26" s="190"/>
    </row>
    <row r="27" spans="1:11" ht="14.25" customHeight="1">
      <c r="A27" s="793"/>
      <c r="B27" s="793"/>
      <c r="C27" s="793"/>
      <c r="D27" s="793"/>
      <c r="E27" s="793"/>
      <c r="F27" s="400"/>
      <c r="G27" s="400"/>
      <c r="H27" s="225"/>
      <c r="I27" s="190"/>
      <c r="J27" s="190"/>
      <c r="K27" s="190"/>
    </row>
    <row r="28" spans="1:7" ht="14.25" customHeight="1">
      <c r="A28" s="776" t="s">
        <v>910</v>
      </c>
      <c r="B28" s="776"/>
      <c r="C28" s="776"/>
      <c r="D28" s="776"/>
      <c r="E28" s="776"/>
      <c r="F28" s="776"/>
      <c r="G28" s="776"/>
    </row>
    <row r="32" spans="4:5" ht="12.75">
      <c r="D32" s="764" t="s">
        <v>259</v>
      </c>
      <c r="E32" s="764"/>
    </row>
    <row r="40" ht="12.75" customHeight="1"/>
  </sheetData>
  <sheetProtection/>
  <mergeCells count="14">
    <mergeCell ref="A2:E2"/>
    <mergeCell ref="A3:E4"/>
    <mergeCell ref="A5:A6"/>
    <mergeCell ref="B5:C5"/>
    <mergeCell ref="D5:D6"/>
    <mergeCell ref="A23:K23"/>
    <mergeCell ref="A28:G28"/>
    <mergeCell ref="E5:E6"/>
    <mergeCell ref="D32:E32"/>
    <mergeCell ref="A24:E24"/>
    <mergeCell ref="A25:H25"/>
    <mergeCell ref="A26:G26"/>
    <mergeCell ref="A22:E22"/>
    <mergeCell ref="A27:E27"/>
  </mergeCells>
  <hyperlinks>
    <hyperlink ref="A1" r:id="rId1" display="http://kayham.erciyes.edu.tr/"/>
  </hyperlinks>
  <printOptions/>
  <pageMargins left="1.1" right="0.75" top="1" bottom="1" header="0.5" footer="0.5"/>
  <pageSetup horizontalDpi="300" verticalDpi="300" orientation="portrait" paperSize="9" r:id="rId3"/>
  <ignoredErrors>
    <ignoredError sqref="D7:D14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2.00390625" style="73" customWidth="1"/>
    <col min="2" max="3" width="13.00390625" style="73" customWidth="1"/>
    <col min="4" max="4" width="12.875" style="73" customWidth="1"/>
    <col min="5" max="5" width="12.25390625" style="73" customWidth="1"/>
    <col min="6" max="6" width="12.125" style="73" customWidth="1"/>
    <col min="7" max="7" width="12.625" style="73" customWidth="1"/>
    <col min="8" max="8" width="13.00390625" style="0" customWidth="1"/>
    <col min="9" max="9" width="12.25390625" style="0" customWidth="1"/>
  </cols>
  <sheetData>
    <row r="1" spans="1:9" ht="16.5" thickBot="1">
      <c r="A1" s="66" t="s">
        <v>262</v>
      </c>
      <c r="B1"/>
      <c r="C1"/>
      <c r="D1"/>
      <c r="E1"/>
      <c r="F1"/>
      <c r="I1" s="175" t="s">
        <v>261</v>
      </c>
    </row>
    <row r="2" spans="1:9" ht="30.75" customHeight="1" thickBot="1" thickTop="1">
      <c r="A2" s="1110" t="s">
        <v>771</v>
      </c>
      <c r="B2" s="1111"/>
      <c r="C2" s="1111"/>
      <c r="D2" s="1111"/>
      <c r="E2" s="1111"/>
      <c r="F2" s="1111"/>
      <c r="G2" s="1111"/>
      <c r="H2" s="1111"/>
      <c r="I2" s="1112"/>
    </row>
    <row r="3" spans="1:9" ht="48.75" customHeight="1" thickBot="1">
      <c r="A3" s="1113" t="s">
        <v>699</v>
      </c>
      <c r="B3" s="1114"/>
      <c r="C3" s="1114"/>
      <c r="D3" s="1114"/>
      <c r="E3" s="1114"/>
      <c r="F3" s="1114"/>
      <c r="G3" s="1114"/>
      <c r="H3" s="1114"/>
      <c r="I3" s="1115"/>
    </row>
    <row r="4" spans="1:9" ht="48.75" customHeight="1" thickBot="1">
      <c r="A4" s="480"/>
      <c r="B4" s="1109">
        <v>2009</v>
      </c>
      <c r="C4" s="1116"/>
      <c r="D4" s="1109">
        <v>2010</v>
      </c>
      <c r="E4" s="1116"/>
      <c r="F4" s="1109">
        <v>2011</v>
      </c>
      <c r="G4" s="1116"/>
      <c r="H4" s="1109">
        <v>2012</v>
      </c>
      <c r="I4" s="1080"/>
    </row>
    <row r="5" spans="1:9" s="97" customFormat="1" ht="78" customHeight="1" thickBot="1">
      <c r="A5" s="539" t="s">
        <v>610</v>
      </c>
      <c r="B5" s="540" t="s">
        <v>611</v>
      </c>
      <c r="C5" s="541" t="s">
        <v>612</v>
      </c>
      <c r="D5" s="540" t="s">
        <v>611</v>
      </c>
      <c r="E5" s="541" t="s">
        <v>612</v>
      </c>
      <c r="F5" s="540" t="s">
        <v>611</v>
      </c>
      <c r="G5" s="541" t="s">
        <v>612</v>
      </c>
      <c r="H5" s="540" t="s">
        <v>611</v>
      </c>
      <c r="I5" s="542" t="s">
        <v>612</v>
      </c>
    </row>
    <row r="6" spans="1:9" s="97" customFormat="1" ht="31.5" customHeight="1">
      <c r="A6" s="397" t="s">
        <v>629</v>
      </c>
      <c r="B6" s="404">
        <v>515</v>
      </c>
      <c r="C6" s="404">
        <v>365</v>
      </c>
      <c r="D6" s="404">
        <v>1172</v>
      </c>
      <c r="E6" s="404">
        <v>425</v>
      </c>
      <c r="F6" s="404">
        <v>852</v>
      </c>
      <c r="G6" s="404">
        <v>402</v>
      </c>
      <c r="H6" s="404">
        <v>766</v>
      </c>
      <c r="I6" s="481">
        <v>477</v>
      </c>
    </row>
    <row r="7" spans="1:9" s="97" customFormat="1" ht="31.5" customHeight="1">
      <c r="A7" s="353" t="s">
        <v>630</v>
      </c>
      <c r="B7" s="333">
        <v>546</v>
      </c>
      <c r="C7" s="333">
        <v>516</v>
      </c>
      <c r="D7" s="333">
        <v>546</v>
      </c>
      <c r="E7" s="333">
        <v>505</v>
      </c>
      <c r="F7" s="333" t="s">
        <v>20</v>
      </c>
      <c r="G7" s="333">
        <v>526</v>
      </c>
      <c r="H7" s="333">
        <v>268</v>
      </c>
      <c r="I7" s="482">
        <v>566</v>
      </c>
    </row>
    <row r="8" spans="1:9" s="97" customFormat="1" ht="31.5" customHeight="1">
      <c r="A8" s="353" t="s">
        <v>613</v>
      </c>
      <c r="B8" s="333">
        <v>111</v>
      </c>
      <c r="C8" s="333">
        <v>82</v>
      </c>
      <c r="D8" s="333">
        <v>108</v>
      </c>
      <c r="E8" s="333">
        <v>88</v>
      </c>
      <c r="F8" s="333">
        <v>273</v>
      </c>
      <c r="G8" s="333">
        <v>88</v>
      </c>
      <c r="H8" s="333">
        <v>203</v>
      </c>
      <c r="I8" s="482">
        <v>82</v>
      </c>
    </row>
    <row r="9" spans="1:9" s="97" customFormat="1" ht="31.5" customHeight="1">
      <c r="A9" s="353" t="s">
        <v>614</v>
      </c>
      <c r="B9" s="333">
        <v>30</v>
      </c>
      <c r="C9" s="333">
        <v>15</v>
      </c>
      <c r="D9" s="333">
        <v>50</v>
      </c>
      <c r="E9" s="333">
        <v>22</v>
      </c>
      <c r="F9" s="333">
        <v>72</v>
      </c>
      <c r="G9" s="333">
        <v>26</v>
      </c>
      <c r="H9" s="333">
        <v>43</v>
      </c>
      <c r="I9" s="482">
        <v>23</v>
      </c>
    </row>
    <row r="10" spans="1:9" s="97" customFormat="1" ht="24.75" customHeight="1">
      <c r="A10" s="353" t="s">
        <v>631</v>
      </c>
      <c r="B10" s="333">
        <v>950</v>
      </c>
      <c r="C10" s="333">
        <v>725</v>
      </c>
      <c r="D10" s="333">
        <v>908</v>
      </c>
      <c r="E10" s="333">
        <v>738</v>
      </c>
      <c r="F10" s="333">
        <v>835</v>
      </c>
      <c r="G10" s="333">
        <v>799</v>
      </c>
      <c r="H10" s="333">
        <v>1049</v>
      </c>
      <c r="I10" s="482">
        <v>785</v>
      </c>
    </row>
    <row r="11" spans="1:9" s="97" customFormat="1" ht="24.75" customHeight="1">
      <c r="A11" s="353" t="s">
        <v>632</v>
      </c>
      <c r="B11" s="333">
        <v>1308</v>
      </c>
      <c r="C11" s="333">
        <v>997</v>
      </c>
      <c r="D11" s="333">
        <v>1214</v>
      </c>
      <c r="E11" s="333">
        <v>1039</v>
      </c>
      <c r="F11" s="333">
        <v>2623</v>
      </c>
      <c r="G11" s="333">
        <v>1270</v>
      </c>
      <c r="H11" s="333">
        <v>1724</v>
      </c>
      <c r="I11" s="482">
        <v>1357</v>
      </c>
    </row>
    <row r="12" spans="1:9" s="97" customFormat="1" ht="24.75" customHeight="1">
      <c r="A12" s="353" t="s">
        <v>633</v>
      </c>
      <c r="B12" s="333">
        <v>305</v>
      </c>
      <c r="C12" s="333">
        <v>325</v>
      </c>
      <c r="D12" s="333">
        <v>327</v>
      </c>
      <c r="E12" s="333">
        <v>331</v>
      </c>
      <c r="F12" s="333">
        <v>400</v>
      </c>
      <c r="G12" s="333">
        <v>328</v>
      </c>
      <c r="H12" s="333">
        <v>317</v>
      </c>
      <c r="I12" s="482">
        <v>333</v>
      </c>
    </row>
    <row r="13" spans="1:9" s="97" customFormat="1" ht="24.75" customHeight="1">
      <c r="A13" s="353" t="s">
        <v>615</v>
      </c>
      <c r="B13" s="333">
        <v>266</v>
      </c>
      <c r="C13" s="333">
        <v>301</v>
      </c>
      <c r="D13" s="333">
        <v>254</v>
      </c>
      <c r="E13" s="333">
        <v>299</v>
      </c>
      <c r="F13" s="333">
        <v>357</v>
      </c>
      <c r="G13" s="333">
        <v>314</v>
      </c>
      <c r="H13" s="333">
        <v>457</v>
      </c>
      <c r="I13" s="482">
        <v>288</v>
      </c>
    </row>
    <row r="14" spans="1:9" s="97" customFormat="1" ht="24.75" customHeight="1">
      <c r="A14" s="353" t="s">
        <v>616</v>
      </c>
      <c r="B14" s="333">
        <v>200</v>
      </c>
      <c r="C14" s="333">
        <v>161</v>
      </c>
      <c r="D14" s="333">
        <v>138</v>
      </c>
      <c r="E14" s="333">
        <v>172</v>
      </c>
      <c r="F14" s="333">
        <v>287</v>
      </c>
      <c r="G14" s="333">
        <v>194</v>
      </c>
      <c r="H14" s="333">
        <v>294</v>
      </c>
      <c r="I14" s="482">
        <v>181</v>
      </c>
    </row>
    <row r="15" spans="1:9" s="97" customFormat="1" ht="24.75" customHeight="1">
      <c r="A15" s="353" t="s">
        <v>617</v>
      </c>
      <c r="B15" s="333">
        <v>111</v>
      </c>
      <c r="C15" s="333">
        <v>96</v>
      </c>
      <c r="D15" s="333">
        <v>74</v>
      </c>
      <c r="E15" s="333">
        <v>79</v>
      </c>
      <c r="F15" s="333">
        <v>117</v>
      </c>
      <c r="G15" s="333">
        <v>74</v>
      </c>
      <c r="H15" s="333">
        <v>152</v>
      </c>
      <c r="I15" s="482">
        <v>83</v>
      </c>
    </row>
    <row r="16" spans="1:9" s="97" customFormat="1" ht="24.75" customHeight="1">
      <c r="A16" s="353" t="s">
        <v>618</v>
      </c>
      <c r="B16" s="333">
        <v>53</v>
      </c>
      <c r="C16" s="333">
        <v>72</v>
      </c>
      <c r="D16" s="333">
        <v>86</v>
      </c>
      <c r="E16" s="333">
        <v>71</v>
      </c>
      <c r="F16" s="333">
        <v>251</v>
      </c>
      <c r="G16" s="333">
        <v>74</v>
      </c>
      <c r="H16" s="333">
        <v>68</v>
      </c>
      <c r="I16" s="482">
        <v>75</v>
      </c>
    </row>
    <row r="17" spans="1:9" s="97" customFormat="1" ht="25.5" customHeight="1">
      <c r="A17" s="353" t="s">
        <v>619</v>
      </c>
      <c r="B17" s="333">
        <v>256</v>
      </c>
      <c r="C17" s="333">
        <v>139</v>
      </c>
      <c r="D17" s="333">
        <v>213</v>
      </c>
      <c r="E17" s="333">
        <v>148</v>
      </c>
      <c r="F17" s="333">
        <v>593</v>
      </c>
      <c r="G17" s="333">
        <v>201</v>
      </c>
      <c r="H17" s="333">
        <v>486</v>
      </c>
      <c r="I17" s="482">
        <v>226</v>
      </c>
    </row>
    <row r="18" spans="1:9" s="97" customFormat="1" ht="24.75" customHeight="1">
      <c r="A18" s="353" t="s">
        <v>620</v>
      </c>
      <c r="B18" s="333">
        <v>37</v>
      </c>
      <c r="C18" s="333">
        <v>22</v>
      </c>
      <c r="D18" s="333">
        <v>35</v>
      </c>
      <c r="E18" s="333">
        <v>19</v>
      </c>
      <c r="F18" s="333">
        <v>50</v>
      </c>
      <c r="G18" s="333">
        <v>21</v>
      </c>
      <c r="H18" s="333">
        <v>60</v>
      </c>
      <c r="I18" s="482">
        <v>19</v>
      </c>
    </row>
    <row r="19" spans="1:9" s="97" customFormat="1" ht="24.75" customHeight="1">
      <c r="A19" s="353" t="s">
        <v>634</v>
      </c>
      <c r="B19" s="333">
        <v>120</v>
      </c>
      <c r="C19" s="333">
        <v>62</v>
      </c>
      <c r="D19" s="333">
        <v>98</v>
      </c>
      <c r="E19" s="333">
        <v>69</v>
      </c>
      <c r="F19" s="333">
        <v>553</v>
      </c>
      <c r="G19" s="333">
        <v>133</v>
      </c>
      <c r="H19" s="333">
        <v>389</v>
      </c>
      <c r="I19" s="482">
        <v>149</v>
      </c>
    </row>
    <row r="20" spans="1:9" s="97" customFormat="1" ht="24.75" customHeight="1">
      <c r="A20" s="353" t="s">
        <v>621</v>
      </c>
      <c r="B20" s="173">
        <v>25</v>
      </c>
      <c r="C20" s="173">
        <v>4</v>
      </c>
      <c r="D20" s="173">
        <v>38</v>
      </c>
      <c r="E20" s="173">
        <v>3</v>
      </c>
      <c r="F20" s="173">
        <v>62</v>
      </c>
      <c r="G20" s="173">
        <v>18</v>
      </c>
      <c r="H20" s="173">
        <v>65</v>
      </c>
      <c r="I20" s="352">
        <v>22</v>
      </c>
    </row>
    <row r="21" spans="1:9" s="97" customFormat="1" ht="24.75" customHeight="1">
      <c r="A21" s="353" t="s">
        <v>622</v>
      </c>
      <c r="B21" s="173">
        <v>8</v>
      </c>
      <c r="C21" s="173">
        <v>4</v>
      </c>
      <c r="D21" s="173">
        <v>23</v>
      </c>
      <c r="E21" s="173">
        <v>2</v>
      </c>
      <c r="F21" s="173">
        <v>0</v>
      </c>
      <c r="G21" s="173">
        <v>6</v>
      </c>
      <c r="H21" s="173">
        <v>40</v>
      </c>
      <c r="I21" s="352">
        <v>9</v>
      </c>
    </row>
    <row r="22" spans="1:9" s="97" customFormat="1" ht="24.75" customHeight="1">
      <c r="A22" s="353" t="s">
        <v>623</v>
      </c>
      <c r="B22" s="173">
        <v>0</v>
      </c>
      <c r="C22" s="173">
        <v>2</v>
      </c>
      <c r="D22" s="173">
        <v>6</v>
      </c>
      <c r="E22" s="173">
        <v>3</v>
      </c>
      <c r="F22" s="173">
        <v>17</v>
      </c>
      <c r="G22" s="173">
        <v>1</v>
      </c>
      <c r="H22" s="173">
        <v>17</v>
      </c>
      <c r="I22" s="352">
        <v>2</v>
      </c>
    </row>
    <row r="23" spans="1:9" s="97" customFormat="1" ht="24.75" customHeight="1">
      <c r="A23" s="353" t="s">
        <v>624</v>
      </c>
      <c r="B23" s="173">
        <v>9</v>
      </c>
      <c r="C23" s="173">
        <v>7</v>
      </c>
      <c r="D23" s="173">
        <v>10</v>
      </c>
      <c r="E23" s="173">
        <v>13</v>
      </c>
      <c r="F23" s="173">
        <v>18</v>
      </c>
      <c r="G23" s="173">
        <v>11</v>
      </c>
      <c r="H23" s="173">
        <v>18</v>
      </c>
      <c r="I23" s="352">
        <v>12</v>
      </c>
    </row>
    <row r="24" spans="1:9" s="97" customFormat="1" ht="24.75" customHeight="1">
      <c r="A24" s="353" t="s">
        <v>625</v>
      </c>
      <c r="B24" s="173">
        <v>0</v>
      </c>
      <c r="C24" s="173">
        <v>1</v>
      </c>
      <c r="D24" s="173">
        <v>4</v>
      </c>
      <c r="E24" s="173">
        <v>1</v>
      </c>
      <c r="F24" s="173">
        <v>11</v>
      </c>
      <c r="G24" s="173">
        <v>3</v>
      </c>
      <c r="H24" s="173">
        <v>11</v>
      </c>
      <c r="I24" s="352">
        <v>10</v>
      </c>
    </row>
    <row r="25" spans="1:9" s="97" customFormat="1" ht="24.75" customHeight="1">
      <c r="A25" s="353" t="s">
        <v>626</v>
      </c>
      <c r="B25" s="333">
        <v>113</v>
      </c>
      <c r="C25" s="333">
        <v>31</v>
      </c>
      <c r="D25" s="333">
        <v>121</v>
      </c>
      <c r="E25" s="333">
        <v>26</v>
      </c>
      <c r="F25" s="333">
        <v>211</v>
      </c>
      <c r="G25" s="333">
        <v>43</v>
      </c>
      <c r="H25" s="333">
        <v>201</v>
      </c>
      <c r="I25" s="482">
        <v>116</v>
      </c>
    </row>
    <row r="26" spans="1:9" s="97" customFormat="1" ht="24.75" customHeight="1">
      <c r="A26" s="353" t="s">
        <v>627</v>
      </c>
      <c r="B26" s="333">
        <v>33</v>
      </c>
      <c r="C26" s="333">
        <v>2</v>
      </c>
      <c r="D26" s="333">
        <v>39</v>
      </c>
      <c r="E26" s="333">
        <v>2</v>
      </c>
      <c r="F26" s="333">
        <v>110</v>
      </c>
      <c r="G26" s="333">
        <v>1</v>
      </c>
      <c r="H26" s="333">
        <v>35</v>
      </c>
      <c r="I26" s="482">
        <v>1</v>
      </c>
    </row>
    <row r="27" spans="1:9" s="97" customFormat="1" ht="24.75" customHeight="1">
      <c r="A27" s="353" t="s">
        <v>635</v>
      </c>
      <c r="B27" s="333">
        <v>94</v>
      </c>
      <c r="C27" s="333">
        <v>72</v>
      </c>
      <c r="D27" s="333">
        <v>107</v>
      </c>
      <c r="E27" s="333">
        <v>70</v>
      </c>
      <c r="F27" s="333">
        <v>150</v>
      </c>
      <c r="G27" s="333">
        <v>76</v>
      </c>
      <c r="H27" s="333">
        <v>113</v>
      </c>
      <c r="I27" s="482">
        <v>72</v>
      </c>
    </row>
    <row r="28" spans="1:9" s="97" customFormat="1" ht="24.75" customHeight="1">
      <c r="A28" s="353" t="s">
        <v>628</v>
      </c>
      <c r="B28" s="333">
        <v>463</v>
      </c>
      <c r="C28" s="333">
        <v>391</v>
      </c>
      <c r="D28" s="333">
        <v>497</v>
      </c>
      <c r="E28" s="333">
        <v>374</v>
      </c>
      <c r="F28" s="333">
        <v>1227</v>
      </c>
      <c r="G28" s="333">
        <v>366</v>
      </c>
      <c r="H28" s="333">
        <v>1113</v>
      </c>
      <c r="I28" s="482">
        <v>331</v>
      </c>
    </row>
    <row r="29" spans="1:9" s="97" customFormat="1" ht="24.75" customHeight="1">
      <c r="A29" s="353" t="s">
        <v>636</v>
      </c>
      <c r="B29" s="333">
        <v>871</v>
      </c>
      <c r="C29" s="333">
        <v>623</v>
      </c>
      <c r="D29" s="333">
        <v>923</v>
      </c>
      <c r="E29" s="333">
        <v>724</v>
      </c>
      <c r="F29" s="333" t="s">
        <v>20</v>
      </c>
      <c r="G29" s="333">
        <v>873</v>
      </c>
      <c r="H29" s="333">
        <v>2035</v>
      </c>
      <c r="I29" s="482">
        <v>909</v>
      </c>
    </row>
    <row r="30" spans="1:9" s="97" customFormat="1" ht="24.75" customHeight="1" thickBot="1">
      <c r="A30" s="405" t="s">
        <v>24</v>
      </c>
      <c r="B30" s="406">
        <f>SUM(B6:B29)</f>
        <v>6424</v>
      </c>
      <c r="C30" s="406">
        <f>SUM(C6:C29)</f>
        <v>5015</v>
      </c>
      <c r="D30" s="406">
        <f>SUM(D6:D29)</f>
        <v>6991</v>
      </c>
      <c r="E30" s="406">
        <f>SUM(E6:E29)</f>
        <v>5223</v>
      </c>
      <c r="F30" s="406">
        <v>9069</v>
      </c>
      <c r="G30" s="406">
        <v>5848</v>
      </c>
      <c r="H30" s="406">
        <v>9924</v>
      </c>
      <c r="I30" s="483">
        <v>6128</v>
      </c>
    </row>
    <row r="31" spans="1:9" ht="14.25" customHeight="1" thickTop="1">
      <c r="A31" s="1099"/>
      <c r="B31" s="1099"/>
      <c r="C31" s="1099"/>
      <c r="D31" s="1099"/>
      <c r="E31" s="1099"/>
      <c r="F31" s="1099"/>
      <c r="G31" s="1099"/>
      <c r="H31" s="1099"/>
      <c r="I31" s="1099"/>
    </row>
    <row r="32" spans="1:7" ht="14.25" customHeight="1">
      <c r="A32" s="863" t="s">
        <v>400</v>
      </c>
      <c r="B32" s="863"/>
      <c r="C32" s="863"/>
      <c r="D32" s="863"/>
      <c r="E32" s="863"/>
      <c r="F32"/>
      <c r="G32"/>
    </row>
    <row r="33" spans="1:7" ht="14.25" customHeight="1">
      <c r="A33" s="180" t="s">
        <v>708</v>
      </c>
      <c r="B33" s="180"/>
      <c r="C33" s="180"/>
      <c r="D33" s="180"/>
      <c r="E33" s="180"/>
      <c r="F33"/>
      <c r="G33"/>
    </row>
    <row r="34" spans="1:8" ht="14.25" customHeight="1">
      <c r="A34" s="781" t="s">
        <v>734</v>
      </c>
      <c r="B34" s="781"/>
      <c r="C34" s="781"/>
      <c r="D34" s="781"/>
      <c r="E34" s="781"/>
      <c r="F34" s="781"/>
      <c r="G34" s="781"/>
      <c r="H34" s="781"/>
    </row>
    <row r="35" spans="1:8" ht="14.25" customHeight="1">
      <c r="A35" s="776" t="s">
        <v>385</v>
      </c>
      <c r="B35" s="776"/>
      <c r="C35" s="776"/>
      <c r="D35" s="776"/>
      <c r="E35" s="776"/>
      <c r="F35" s="776"/>
      <c r="G35" s="776"/>
      <c r="H35" s="225"/>
    </row>
    <row r="36" spans="1:9" ht="14.25" customHeight="1">
      <c r="A36" s="793"/>
      <c r="B36" s="793"/>
      <c r="C36" s="793"/>
      <c r="D36" s="793"/>
      <c r="E36" s="793"/>
      <c r="F36" s="793"/>
      <c r="G36" s="793"/>
      <c r="H36" s="793"/>
      <c r="I36" s="793"/>
    </row>
    <row r="37" spans="1:8" ht="14.25" customHeight="1">
      <c r="A37" s="776" t="s">
        <v>777</v>
      </c>
      <c r="B37" s="776"/>
      <c r="C37" s="776"/>
      <c r="D37" s="776"/>
      <c r="E37" s="400"/>
      <c r="F37" s="400"/>
      <c r="G37" s="400"/>
      <c r="H37" s="225"/>
    </row>
    <row r="38" spans="1:7" ht="14.25" customHeight="1">
      <c r="A38" s="236" t="s">
        <v>637</v>
      </c>
      <c r="B38" s="236"/>
      <c r="C38" s="236"/>
      <c r="D38" s="236"/>
      <c r="E38" s="106"/>
      <c r="F38"/>
      <c r="G38"/>
    </row>
    <row r="39" spans="1:7" ht="14.25" customHeight="1">
      <c r="A39" s="236" t="s">
        <v>638</v>
      </c>
      <c r="B39" s="236"/>
      <c r="C39" s="236"/>
      <c r="D39" s="236"/>
      <c r="E39" s="106"/>
      <c r="F39"/>
      <c r="G39"/>
    </row>
    <row r="40" spans="1:7" ht="14.25" customHeight="1">
      <c r="A40" s="236" t="s">
        <v>639</v>
      </c>
      <c r="B40" s="236"/>
      <c r="C40" s="236"/>
      <c r="D40" s="236"/>
      <c r="E40" s="106"/>
      <c r="F40"/>
      <c r="G40"/>
    </row>
    <row r="41" spans="1:7" ht="14.25" customHeight="1">
      <c r="A41" s="872" t="s">
        <v>640</v>
      </c>
      <c r="B41" s="872"/>
      <c r="C41" s="872"/>
      <c r="D41" s="236"/>
      <c r="E41" s="106"/>
      <c r="F41"/>
      <c r="G41"/>
    </row>
    <row r="42" spans="1:7" ht="14.25" customHeight="1">
      <c r="A42" s="872" t="s">
        <v>641</v>
      </c>
      <c r="B42" s="872"/>
      <c r="C42" s="872"/>
      <c r="D42" s="236"/>
      <c r="E42" s="106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 s="177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3:4" ht="15.75">
      <c r="C46" s="764" t="s">
        <v>259</v>
      </c>
      <c r="D46" s="764"/>
    </row>
    <row r="47" spans="3:4" ht="15.75">
      <c r="C47"/>
      <c r="D47"/>
    </row>
  </sheetData>
  <sheetProtection/>
  <mergeCells count="15">
    <mergeCell ref="A2:I2"/>
    <mergeCell ref="A3:I3"/>
    <mergeCell ref="A37:D37"/>
    <mergeCell ref="C46:D46"/>
    <mergeCell ref="B4:C4"/>
    <mergeCell ref="D4:E4"/>
    <mergeCell ref="F4:G4"/>
    <mergeCell ref="A41:C41"/>
    <mergeCell ref="A42:C42"/>
    <mergeCell ref="A32:E32"/>
    <mergeCell ref="A31:I31"/>
    <mergeCell ref="A34:H34"/>
    <mergeCell ref="A35:G35"/>
    <mergeCell ref="A36:I36"/>
    <mergeCell ref="H4:I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AC1" sqref="AC1"/>
    </sheetView>
  </sheetViews>
  <sheetFormatPr defaultColWidth="9.00390625" defaultRowHeight="12.75"/>
  <cols>
    <col min="1" max="1" width="33.125" style="73" customWidth="1"/>
    <col min="2" max="28" width="10.75390625" style="73" customWidth="1"/>
    <col min="29" max="29" width="10.75390625" style="0" customWidth="1"/>
  </cols>
  <sheetData>
    <row r="1" spans="1:29" ht="16.5" thickBot="1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/>
      <c r="X1"/>
      <c r="Y1"/>
      <c r="Z1"/>
      <c r="AA1"/>
      <c r="AC1" s="175" t="s">
        <v>261</v>
      </c>
    </row>
    <row r="2" spans="1:29" ht="30.75" customHeight="1" thickBot="1" thickTop="1">
      <c r="A2" s="1110" t="s">
        <v>735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1"/>
      <c r="X2" s="1111"/>
      <c r="Y2" s="1111"/>
      <c r="Z2" s="1111"/>
      <c r="AA2" s="1111"/>
      <c r="AB2" s="1111"/>
      <c r="AC2" s="1112"/>
    </row>
    <row r="3" spans="1:29" ht="48.75" customHeight="1" thickBot="1">
      <c r="A3" s="1118" t="s">
        <v>736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20"/>
      <c r="X3" s="1120"/>
      <c r="Y3" s="1120"/>
      <c r="Z3" s="1120"/>
      <c r="AA3" s="1120"/>
      <c r="AB3" s="1120"/>
      <c r="AC3" s="1121"/>
    </row>
    <row r="4" spans="1:29" ht="21" customHeight="1" thickBot="1">
      <c r="A4" s="623"/>
      <c r="B4" s="1090">
        <v>2013</v>
      </c>
      <c r="C4" s="1091"/>
      <c r="D4" s="1091"/>
      <c r="E4" s="1091"/>
      <c r="F4" s="1091"/>
      <c r="G4" s="1091"/>
      <c r="H4" s="1122"/>
      <c r="I4" s="1090">
        <v>2014</v>
      </c>
      <c r="J4" s="1091"/>
      <c r="K4" s="1091"/>
      <c r="L4" s="1091"/>
      <c r="M4" s="1091"/>
      <c r="N4" s="1091"/>
      <c r="O4" s="1122"/>
      <c r="P4" s="1090">
        <v>2013</v>
      </c>
      <c r="Q4" s="1091"/>
      <c r="R4" s="1091"/>
      <c r="S4" s="1091"/>
      <c r="T4" s="1091"/>
      <c r="U4" s="1091"/>
      <c r="V4" s="1122"/>
      <c r="W4" s="1090">
        <v>2013</v>
      </c>
      <c r="X4" s="1091"/>
      <c r="Y4" s="1091"/>
      <c r="Z4" s="1091"/>
      <c r="AA4" s="1091"/>
      <c r="AB4" s="1091"/>
      <c r="AC4" s="1122"/>
    </row>
    <row r="5" spans="1:29" ht="54" customHeight="1" thickBot="1">
      <c r="A5" s="530" t="s">
        <v>737</v>
      </c>
      <c r="B5" s="527" t="s">
        <v>738</v>
      </c>
      <c r="C5" s="527" t="s">
        <v>739</v>
      </c>
      <c r="D5" s="527" t="s">
        <v>740</v>
      </c>
      <c r="E5" s="527" t="s">
        <v>741</v>
      </c>
      <c r="F5" s="527" t="s">
        <v>742</v>
      </c>
      <c r="G5" s="527" t="s">
        <v>743</v>
      </c>
      <c r="H5" s="531" t="s">
        <v>744</v>
      </c>
      <c r="I5" s="527" t="s">
        <v>738</v>
      </c>
      <c r="J5" s="527" t="s">
        <v>739</v>
      </c>
      <c r="K5" s="527" t="s">
        <v>740</v>
      </c>
      <c r="L5" s="527" t="s">
        <v>741</v>
      </c>
      <c r="M5" s="527" t="s">
        <v>742</v>
      </c>
      <c r="N5" s="527" t="s">
        <v>743</v>
      </c>
      <c r="O5" s="531" t="s">
        <v>744</v>
      </c>
      <c r="P5" s="527" t="s">
        <v>738</v>
      </c>
      <c r="Q5" s="527" t="s">
        <v>739</v>
      </c>
      <c r="R5" s="527" t="s">
        <v>740</v>
      </c>
      <c r="S5" s="527" t="s">
        <v>741</v>
      </c>
      <c r="T5" s="527" t="s">
        <v>742</v>
      </c>
      <c r="U5" s="527" t="s">
        <v>743</v>
      </c>
      <c r="V5" s="531" t="s">
        <v>744</v>
      </c>
      <c r="W5" s="527" t="s">
        <v>738</v>
      </c>
      <c r="X5" s="527" t="s">
        <v>739</v>
      </c>
      <c r="Y5" s="527" t="s">
        <v>740</v>
      </c>
      <c r="Z5" s="527" t="s">
        <v>741</v>
      </c>
      <c r="AA5" s="527" t="s">
        <v>742</v>
      </c>
      <c r="AB5" s="527" t="s">
        <v>743</v>
      </c>
      <c r="AC5" s="531" t="s">
        <v>744</v>
      </c>
    </row>
    <row r="6" spans="1:29" s="97" customFormat="1" ht="31.5" customHeight="1">
      <c r="A6" s="532" t="s">
        <v>745</v>
      </c>
      <c r="B6" s="528">
        <v>0</v>
      </c>
      <c r="C6" s="528">
        <v>0</v>
      </c>
      <c r="D6" s="528">
        <v>14</v>
      </c>
      <c r="E6" s="528">
        <v>0</v>
      </c>
      <c r="F6" s="528">
        <v>14</v>
      </c>
      <c r="G6" s="528" t="s">
        <v>20</v>
      </c>
      <c r="H6" s="533" t="s">
        <v>20</v>
      </c>
      <c r="I6" s="528">
        <v>0</v>
      </c>
      <c r="J6" s="528">
        <v>0</v>
      </c>
      <c r="K6" s="528">
        <v>14</v>
      </c>
      <c r="L6" s="528">
        <v>0</v>
      </c>
      <c r="M6" s="528">
        <v>14</v>
      </c>
      <c r="N6" s="528" t="s">
        <v>20</v>
      </c>
      <c r="O6" s="533" t="s">
        <v>20</v>
      </c>
      <c r="P6" s="528">
        <v>0</v>
      </c>
      <c r="Q6" s="528">
        <v>0</v>
      </c>
      <c r="R6" s="528">
        <v>14</v>
      </c>
      <c r="S6" s="528">
        <v>0</v>
      </c>
      <c r="T6" s="528">
        <v>14</v>
      </c>
      <c r="U6" s="528" t="s">
        <v>20</v>
      </c>
      <c r="V6" s="533" t="s">
        <v>20</v>
      </c>
      <c r="W6" s="528">
        <v>0</v>
      </c>
      <c r="X6" s="528">
        <v>0</v>
      </c>
      <c r="Y6" s="528">
        <v>14</v>
      </c>
      <c r="Z6" s="528">
        <v>0</v>
      </c>
      <c r="AA6" s="528">
        <v>14</v>
      </c>
      <c r="AB6" s="528" t="s">
        <v>20</v>
      </c>
      <c r="AC6" s="533" t="s">
        <v>20</v>
      </c>
    </row>
    <row r="7" spans="1:29" s="97" customFormat="1" ht="31.5" customHeight="1">
      <c r="A7" s="534" t="s">
        <v>746</v>
      </c>
      <c r="B7" s="529">
        <v>0</v>
      </c>
      <c r="C7" s="529">
        <v>0</v>
      </c>
      <c r="D7" s="529">
        <v>22</v>
      </c>
      <c r="E7" s="529">
        <v>0</v>
      </c>
      <c r="F7" s="529">
        <v>22</v>
      </c>
      <c r="G7" s="529" t="s">
        <v>20</v>
      </c>
      <c r="H7" s="535" t="s">
        <v>20</v>
      </c>
      <c r="I7" s="529">
        <v>0</v>
      </c>
      <c r="J7" s="529">
        <v>0</v>
      </c>
      <c r="K7" s="529">
        <v>22</v>
      </c>
      <c r="L7" s="529">
        <v>0</v>
      </c>
      <c r="M7" s="529">
        <v>22</v>
      </c>
      <c r="N7" s="529" t="s">
        <v>20</v>
      </c>
      <c r="O7" s="535" t="s">
        <v>20</v>
      </c>
      <c r="P7" s="529">
        <v>0</v>
      </c>
      <c r="Q7" s="529">
        <v>0</v>
      </c>
      <c r="R7" s="529">
        <v>22</v>
      </c>
      <c r="S7" s="529">
        <v>0</v>
      </c>
      <c r="T7" s="529">
        <v>22</v>
      </c>
      <c r="U7" s="529" t="s">
        <v>20</v>
      </c>
      <c r="V7" s="535" t="s">
        <v>20</v>
      </c>
      <c r="W7" s="529">
        <v>0</v>
      </c>
      <c r="X7" s="529">
        <v>0</v>
      </c>
      <c r="Y7" s="529">
        <v>22</v>
      </c>
      <c r="Z7" s="529">
        <v>0</v>
      </c>
      <c r="AA7" s="529">
        <v>22</v>
      </c>
      <c r="AB7" s="529" t="s">
        <v>20</v>
      </c>
      <c r="AC7" s="535" t="s">
        <v>20</v>
      </c>
    </row>
    <row r="8" spans="1:29" s="97" customFormat="1" ht="31.5" customHeight="1">
      <c r="A8" s="534" t="s">
        <v>747</v>
      </c>
      <c r="B8" s="529">
        <v>3</v>
      </c>
      <c r="C8" s="529">
        <v>6</v>
      </c>
      <c r="D8" s="529">
        <v>483</v>
      </c>
      <c r="E8" s="529">
        <v>26</v>
      </c>
      <c r="F8" s="529">
        <v>518</v>
      </c>
      <c r="G8" s="529">
        <v>606</v>
      </c>
      <c r="H8" s="535">
        <v>88</v>
      </c>
      <c r="I8" s="529">
        <v>3</v>
      </c>
      <c r="J8" s="529">
        <v>6</v>
      </c>
      <c r="K8" s="529">
        <v>483</v>
      </c>
      <c r="L8" s="529">
        <v>26</v>
      </c>
      <c r="M8" s="529">
        <v>518</v>
      </c>
      <c r="N8" s="529">
        <v>606</v>
      </c>
      <c r="O8" s="535">
        <v>88</v>
      </c>
      <c r="P8" s="529">
        <v>3</v>
      </c>
      <c r="Q8" s="529">
        <v>6</v>
      </c>
      <c r="R8" s="529">
        <v>483</v>
      </c>
      <c r="S8" s="529">
        <v>26</v>
      </c>
      <c r="T8" s="529">
        <v>518</v>
      </c>
      <c r="U8" s="529">
        <v>606</v>
      </c>
      <c r="V8" s="535">
        <v>88</v>
      </c>
      <c r="W8" s="529">
        <v>3</v>
      </c>
      <c r="X8" s="529">
        <v>6</v>
      </c>
      <c r="Y8" s="529">
        <v>483</v>
      </c>
      <c r="Z8" s="529">
        <v>26</v>
      </c>
      <c r="AA8" s="529">
        <v>518</v>
      </c>
      <c r="AB8" s="529">
        <v>606</v>
      </c>
      <c r="AC8" s="535">
        <v>88</v>
      </c>
    </row>
    <row r="9" spans="1:29" s="97" customFormat="1" ht="31.5" customHeight="1">
      <c r="A9" s="534" t="s">
        <v>748</v>
      </c>
      <c r="B9" s="529">
        <v>42</v>
      </c>
      <c r="C9" s="529">
        <v>86</v>
      </c>
      <c r="D9" s="529">
        <v>77</v>
      </c>
      <c r="E9" s="529">
        <v>352</v>
      </c>
      <c r="F9" s="529">
        <v>557</v>
      </c>
      <c r="G9" s="529">
        <v>554</v>
      </c>
      <c r="H9" s="535" t="s">
        <v>20</v>
      </c>
      <c r="I9" s="529">
        <v>42</v>
      </c>
      <c r="J9" s="529">
        <v>86</v>
      </c>
      <c r="K9" s="529">
        <v>77</v>
      </c>
      <c r="L9" s="529">
        <v>352</v>
      </c>
      <c r="M9" s="529">
        <v>557</v>
      </c>
      <c r="N9" s="529">
        <v>554</v>
      </c>
      <c r="O9" s="535" t="s">
        <v>20</v>
      </c>
      <c r="P9" s="529">
        <v>42</v>
      </c>
      <c r="Q9" s="529">
        <v>86</v>
      </c>
      <c r="R9" s="529">
        <v>77</v>
      </c>
      <c r="S9" s="529">
        <v>352</v>
      </c>
      <c r="T9" s="529">
        <v>557</v>
      </c>
      <c r="U9" s="529">
        <v>554</v>
      </c>
      <c r="V9" s="535" t="s">
        <v>20</v>
      </c>
      <c r="W9" s="529">
        <v>42</v>
      </c>
      <c r="X9" s="529">
        <v>86</v>
      </c>
      <c r="Y9" s="529">
        <v>77</v>
      </c>
      <c r="Z9" s="529">
        <v>352</v>
      </c>
      <c r="AA9" s="529">
        <v>557</v>
      </c>
      <c r="AB9" s="529">
        <v>554</v>
      </c>
      <c r="AC9" s="535" t="s">
        <v>20</v>
      </c>
    </row>
    <row r="10" spans="1:29" s="97" customFormat="1" ht="24.75" customHeight="1">
      <c r="A10" s="534" t="s">
        <v>749</v>
      </c>
      <c r="B10" s="529">
        <v>0</v>
      </c>
      <c r="C10" s="529">
        <v>0</v>
      </c>
      <c r="D10" s="529">
        <v>122</v>
      </c>
      <c r="E10" s="529">
        <v>0</v>
      </c>
      <c r="F10" s="529">
        <v>122</v>
      </c>
      <c r="G10" s="529" t="s">
        <v>20</v>
      </c>
      <c r="H10" s="535" t="s">
        <v>20</v>
      </c>
      <c r="I10" s="529">
        <v>0</v>
      </c>
      <c r="J10" s="529">
        <v>0</v>
      </c>
      <c r="K10" s="529">
        <v>122</v>
      </c>
      <c r="L10" s="529">
        <v>0</v>
      </c>
      <c r="M10" s="529">
        <v>122</v>
      </c>
      <c r="N10" s="529" t="s">
        <v>20</v>
      </c>
      <c r="O10" s="535" t="s">
        <v>20</v>
      </c>
      <c r="P10" s="529">
        <v>0</v>
      </c>
      <c r="Q10" s="529">
        <v>0</v>
      </c>
      <c r="R10" s="529">
        <v>122</v>
      </c>
      <c r="S10" s="529">
        <v>0</v>
      </c>
      <c r="T10" s="529">
        <v>122</v>
      </c>
      <c r="U10" s="529" t="s">
        <v>20</v>
      </c>
      <c r="V10" s="535" t="s">
        <v>20</v>
      </c>
      <c r="W10" s="529">
        <v>0</v>
      </c>
      <c r="X10" s="529">
        <v>0</v>
      </c>
      <c r="Y10" s="529">
        <v>122</v>
      </c>
      <c r="Z10" s="529">
        <v>0</v>
      </c>
      <c r="AA10" s="529">
        <v>122</v>
      </c>
      <c r="AB10" s="529" t="s">
        <v>20</v>
      </c>
      <c r="AC10" s="535" t="s">
        <v>20</v>
      </c>
    </row>
    <row r="11" spans="1:29" s="97" customFormat="1" ht="24.75" customHeight="1">
      <c r="A11" s="534" t="s">
        <v>750</v>
      </c>
      <c r="B11" s="529">
        <v>1</v>
      </c>
      <c r="C11" s="529">
        <v>7</v>
      </c>
      <c r="D11" s="529">
        <v>79</v>
      </c>
      <c r="E11" s="529">
        <v>0</v>
      </c>
      <c r="F11" s="529">
        <v>87</v>
      </c>
      <c r="G11" s="529">
        <v>104</v>
      </c>
      <c r="H11" s="535">
        <v>17</v>
      </c>
      <c r="I11" s="529">
        <v>1</v>
      </c>
      <c r="J11" s="529">
        <v>7</v>
      </c>
      <c r="K11" s="529">
        <v>79</v>
      </c>
      <c r="L11" s="529">
        <v>0</v>
      </c>
      <c r="M11" s="529">
        <v>87</v>
      </c>
      <c r="N11" s="529">
        <v>104</v>
      </c>
      <c r="O11" s="535">
        <v>17</v>
      </c>
      <c r="P11" s="529">
        <v>1</v>
      </c>
      <c r="Q11" s="529">
        <v>7</v>
      </c>
      <c r="R11" s="529">
        <v>79</v>
      </c>
      <c r="S11" s="529">
        <v>0</v>
      </c>
      <c r="T11" s="529">
        <v>87</v>
      </c>
      <c r="U11" s="529">
        <v>104</v>
      </c>
      <c r="V11" s="535">
        <v>17</v>
      </c>
      <c r="W11" s="529">
        <v>1</v>
      </c>
      <c r="X11" s="529">
        <v>7</v>
      </c>
      <c r="Y11" s="529">
        <v>79</v>
      </c>
      <c r="Z11" s="529">
        <v>0</v>
      </c>
      <c r="AA11" s="529">
        <v>87</v>
      </c>
      <c r="AB11" s="529">
        <v>104</v>
      </c>
      <c r="AC11" s="535">
        <v>17</v>
      </c>
    </row>
    <row r="12" spans="1:29" s="97" customFormat="1" ht="24.75" customHeight="1">
      <c r="A12" s="534" t="s">
        <v>474</v>
      </c>
      <c r="B12" s="529">
        <v>4</v>
      </c>
      <c r="C12" s="529">
        <v>0</v>
      </c>
      <c r="D12" s="529">
        <v>21</v>
      </c>
      <c r="E12" s="529">
        <v>0</v>
      </c>
      <c r="F12" s="529">
        <v>25</v>
      </c>
      <c r="G12" s="529">
        <v>31</v>
      </c>
      <c r="H12" s="535">
        <v>6</v>
      </c>
      <c r="I12" s="529">
        <v>4</v>
      </c>
      <c r="J12" s="529">
        <v>0</v>
      </c>
      <c r="K12" s="529">
        <v>21</v>
      </c>
      <c r="L12" s="529">
        <v>0</v>
      </c>
      <c r="M12" s="529">
        <v>25</v>
      </c>
      <c r="N12" s="529">
        <v>31</v>
      </c>
      <c r="O12" s="535">
        <v>6</v>
      </c>
      <c r="P12" s="529">
        <v>4</v>
      </c>
      <c r="Q12" s="529">
        <v>0</v>
      </c>
      <c r="R12" s="529">
        <v>21</v>
      </c>
      <c r="S12" s="529">
        <v>0</v>
      </c>
      <c r="T12" s="529">
        <v>25</v>
      </c>
      <c r="U12" s="529">
        <v>31</v>
      </c>
      <c r="V12" s="535">
        <v>6</v>
      </c>
      <c r="W12" s="529">
        <v>4</v>
      </c>
      <c r="X12" s="529">
        <v>0</v>
      </c>
      <c r="Y12" s="529">
        <v>21</v>
      </c>
      <c r="Z12" s="529">
        <v>0</v>
      </c>
      <c r="AA12" s="529">
        <v>25</v>
      </c>
      <c r="AB12" s="529">
        <v>31</v>
      </c>
      <c r="AC12" s="535">
        <v>6</v>
      </c>
    </row>
    <row r="13" spans="1:29" s="97" customFormat="1" ht="24.75" customHeight="1">
      <c r="A13" s="534" t="s">
        <v>478</v>
      </c>
      <c r="B13" s="529">
        <v>5</v>
      </c>
      <c r="C13" s="529">
        <v>293</v>
      </c>
      <c r="D13" s="529">
        <v>346</v>
      </c>
      <c r="E13" s="529">
        <v>266</v>
      </c>
      <c r="F13" s="529">
        <v>910</v>
      </c>
      <c r="G13" s="529">
        <v>469</v>
      </c>
      <c r="H13" s="535" t="s">
        <v>20</v>
      </c>
      <c r="I13" s="529">
        <v>5</v>
      </c>
      <c r="J13" s="529">
        <v>293</v>
      </c>
      <c r="K13" s="529">
        <v>346</v>
      </c>
      <c r="L13" s="529">
        <v>266</v>
      </c>
      <c r="M13" s="529">
        <v>910</v>
      </c>
      <c r="N13" s="529">
        <v>469</v>
      </c>
      <c r="O13" s="535" t="s">
        <v>20</v>
      </c>
      <c r="P13" s="529">
        <v>5</v>
      </c>
      <c r="Q13" s="529">
        <v>293</v>
      </c>
      <c r="R13" s="529">
        <v>346</v>
      </c>
      <c r="S13" s="529">
        <v>266</v>
      </c>
      <c r="T13" s="529">
        <v>910</v>
      </c>
      <c r="U13" s="529">
        <v>469</v>
      </c>
      <c r="V13" s="535" t="s">
        <v>20</v>
      </c>
      <c r="W13" s="529">
        <v>5</v>
      </c>
      <c r="X13" s="529">
        <v>293</v>
      </c>
      <c r="Y13" s="529">
        <v>346</v>
      </c>
      <c r="Z13" s="529">
        <v>266</v>
      </c>
      <c r="AA13" s="529">
        <v>910</v>
      </c>
      <c r="AB13" s="529">
        <v>469</v>
      </c>
      <c r="AC13" s="535" t="s">
        <v>20</v>
      </c>
    </row>
    <row r="14" spans="1:29" s="97" customFormat="1" ht="24.75" customHeight="1">
      <c r="A14" s="534" t="s">
        <v>475</v>
      </c>
      <c r="B14" s="529">
        <v>11</v>
      </c>
      <c r="C14" s="529">
        <v>98</v>
      </c>
      <c r="D14" s="529">
        <v>1208</v>
      </c>
      <c r="E14" s="529">
        <v>93</v>
      </c>
      <c r="F14" s="529">
        <v>1410</v>
      </c>
      <c r="G14" s="529">
        <v>1953</v>
      </c>
      <c r="H14" s="535">
        <v>543</v>
      </c>
      <c r="I14" s="529">
        <v>11</v>
      </c>
      <c r="J14" s="529">
        <v>98</v>
      </c>
      <c r="K14" s="529">
        <v>1208</v>
      </c>
      <c r="L14" s="529">
        <v>93</v>
      </c>
      <c r="M14" s="529">
        <v>1410</v>
      </c>
      <c r="N14" s="529">
        <v>1953</v>
      </c>
      <c r="O14" s="535">
        <v>543</v>
      </c>
      <c r="P14" s="529">
        <v>11</v>
      </c>
      <c r="Q14" s="529">
        <v>98</v>
      </c>
      <c r="R14" s="529">
        <v>1208</v>
      </c>
      <c r="S14" s="529">
        <v>93</v>
      </c>
      <c r="T14" s="529">
        <v>1410</v>
      </c>
      <c r="U14" s="529">
        <v>1953</v>
      </c>
      <c r="V14" s="535">
        <v>543</v>
      </c>
      <c r="W14" s="529">
        <v>11</v>
      </c>
      <c r="X14" s="529">
        <v>98</v>
      </c>
      <c r="Y14" s="529">
        <v>1208</v>
      </c>
      <c r="Z14" s="529">
        <v>93</v>
      </c>
      <c r="AA14" s="529">
        <v>1410</v>
      </c>
      <c r="AB14" s="529">
        <v>1953</v>
      </c>
      <c r="AC14" s="535">
        <v>543</v>
      </c>
    </row>
    <row r="15" spans="1:29" s="97" customFormat="1" ht="24.75" customHeight="1">
      <c r="A15" s="534" t="s">
        <v>751</v>
      </c>
      <c r="B15" s="529">
        <v>44</v>
      </c>
      <c r="C15" s="529">
        <v>70</v>
      </c>
      <c r="D15" s="529">
        <v>209</v>
      </c>
      <c r="E15" s="529">
        <v>9</v>
      </c>
      <c r="F15" s="529">
        <v>332</v>
      </c>
      <c r="G15" s="529">
        <v>266</v>
      </c>
      <c r="H15" s="535" t="s">
        <v>20</v>
      </c>
      <c r="I15" s="529">
        <v>44</v>
      </c>
      <c r="J15" s="529">
        <v>70</v>
      </c>
      <c r="K15" s="529">
        <v>209</v>
      </c>
      <c r="L15" s="529">
        <v>9</v>
      </c>
      <c r="M15" s="529">
        <v>332</v>
      </c>
      <c r="N15" s="529">
        <v>266</v>
      </c>
      <c r="O15" s="535" t="s">
        <v>20</v>
      </c>
      <c r="P15" s="529">
        <v>44</v>
      </c>
      <c r="Q15" s="529">
        <v>70</v>
      </c>
      <c r="R15" s="529">
        <v>209</v>
      </c>
      <c r="S15" s="529">
        <v>9</v>
      </c>
      <c r="T15" s="529">
        <v>332</v>
      </c>
      <c r="U15" s="529">
        <v>266</v>
      </c>
      <c r="V15" s="535" t="s">
        <v>20</v>
      </c>
      <c r="W15" s="529">
        <v>44</v>
      </c>
      <c r="X15" s="529">
        <v>70</v>
      </c>
      <c r="Y15" s="529">
        <v>209</v>
      </c>
      <c r="Z15" s="529">
        <v>9</v>
      </c>
      <c r="AA15" s="529">
        <v>332</v>
      </c>
      <c r="AB15" s="529">
        <v>266</v>
      </c>
      <c r="AC15" s="535" t="s">
        <v>20</v>
      </c>
    </row>
    <row r="16" spans="1:29" s="97" customFormat="1" ht="24.75" customHeight="1">
      <c r="A16" s="534" t="s">
        <v>752</v>
      </c>
      <c r="B16" s="529">
        <v>1</v>
      </c>
      <c r="C16" s="529">
        <v>98</v>
      </c>
      <c r="D16" s="529">
        <v>215</v>
      </c>
      <c r="E16" s="529">
        <v>0</v>
      </c>
      <c r="F16" s="529">
        <v>314</v>
      </c>
      <c r="G16" s="529">
        <v>231</v>
      </c>
      <c r="H16" s="535" t="s">
        <v>20</v>
      </c>
      <c r="I16" s="529">
        <v>1</v>
      </c>
      <c r="J16" s="529">
        <v>98</v>
      </c>
      <c r="K16" s="529">
        <v>215</v>
      </c>
      <c r="L16" s="529">
        <v>0</v>
      </c>
      <c r="M16" s="529">
        <v>314</v>
      </c>
      <c r="N16" s="529">
        <v>231</v>
      </c>
      <c r="O16" s="535" t="s">
        <v>20</v>
      </c>
      <c r="P16" s="529">
        <v>1</v>
      </c>
      <c r="Q16" s="529">
        <v>98</v>
      </c>
      <c r="R16" s="529">
        <v>215</v>
      </c>
      <c r="S16" s="529">
        <v>0</v>
      </c>
      <c r="T16" s="529">
        <v>314</v>
      </c>
      <c r="U16" s="529">
        <v>231</v>
      </c>
      <c r="V16" s="535" t="s">
        <v>20</v>
      </c>
      <c r="W16" s="529">
        <v>1</v>
      </c>
      <c r="X16" s="529">
        <v>98</v>
      </c>
      <c r="Y16" s="529">
        <v>215</v>
      </c>
      <c r="Z16" s="529">
        <v>0</v>
      </c>
      <c r="AA16" s="529">
        <v>314</v>
      </c>
      <c r="AB16" s="529">
        <v>231</v>
      </c>
      <c r="AC16" s="535" t="s">
        <v>20</v>
      </c>
    </row>
    <row r="17" spans="1:29" s="97" customFormat="1" ht="25.5" customHeight="1">
      <c r="A17" s="534" t="s">
        <v>753</v>
      </c>
      <c r="B17" s="529">
        <v>0</v>
      </c>
      <c r="C17" s="529">
        <v>26</v>
      </c>
      <c r="D17" s="529">
        <v>180</v>
      </c>
      <c r="E17" s="529">
        <v>0</v>
      </c>
      <c r="F17" s="529">
        <v>206</v>
      </c>
      <c r="G17" s="529">
        <v>184</v>
      </c>
      <c r="H17" s="535" t="s">
        <v>20</v>
      </c>
      <c r="I17" s="529">
        <v>0</v>
      </c>
      <c r="J17" s="529">
        <v>26</v>
      </c>
      <c r="K17" s="529">
        <v>180</v>
      </c>
      <c r="L17" s="529">
        <v>0</v>
      </c>
      <c r="M17" s="529">
        <v>206</v>
      </c>
      <c r="N17" s="529">
        <v>184</v>
      </c>
      <c r="O17" s="535" t="s">
        <v>20</v>
      </c>
      <c r="P17" s="529">
        <v>0</v>
      </c>
      <c r="Q17" s="529">
        <v>26</v>
      </c>
      <c r="R17" s="529">
        <v>180</v>
      </c>
      <c r="S17" s="529">
        <v>0</v>
      </c>
      <c r="T17" s="529">
        <v>206</v>
      </c>
      <c r="U17" s="529">
        <v>184</v>
      </c>
      <c r="V17" s="535" t="s">
        <v>20</v>
      </c>
      <c r="W17" s="529">
        <v>0</v>
      </c>
      <c r="X17" s="529">
        <v>26</v>
      </c>
      <c r="Y17" s="529">
        <v>180</v>
      </c>
      <c r="Z17" s="529">
        <v>0</v>
      </c>
      <c r="AA17" s="529">
        <v>206</v>
      </c>
      <c r="AB17" s="529">
        <v>184</v>
      </c>
      <c r="AC17" s="535" t="s">
        <v>20</v>
      </c>
    </row>
    <row r="18" spans="1:29" s="97" customFormat="1" ht="24.75" customHeight="1">
      <c r="A18" s="534" t="s">
        <v>754</v>
      </c>
      <c r="B18" s="529">
        <v>0</v>
      </c>
      <c r="C18" s="529">
        <v>0</v>
      </c>
      <c r="D18" s="529">
        <v>111</v>
      </c>
      <c r="E18" s="529">
        <v>0</v>
      </c>
      <c r="F18" s="529">
        <v>111</v>
      </c>
      <c r="G18" s="529">
        <v>102</v>
      </c>
      <c r="H18" s="535" t="s">
        <v>20</v>
      </c>
      <c r="I18" s="529">
        <v>0</v>
      </c>
      <c r="J18" s="529">
        <v>0</v>
      </c>
      <c r="K18" s="529">
        <v>111</v>
      </c>
      <c r="L18" s="529">
        <v>0</v>
      </c>
      <c r="M18" s="529">
        <v>111</v>
      </c>
      <c r="N18" s="529">
        <v>102</v>
      </c>
      <c r="O18" s="535" t="s">
        <v>20</v>
      </c>
      <c r="P18" s="529">
        <v>0</v>
      </c>
      <c r="Q18" s="529">
        <v>0</v>
      </c>
      <c r="R18" s="529">
        <v>111</v>
      </c>
      <c r="S18" s="529">
        <v>0</v>
      </c>
      <c r="T18" s="529">
        <v>111</v>
      </c>
      <c r="U18" s="529">
        <v>102</v>
      </c>
      <c r="V18" s="535" t="s">
        <v>20</v>
      </c>
      <c r="W18" s="529">
        <v>0</v>
      </c>
      <c r="X18" s="529">
        <v>0</v>
      </c>
      <c r="Y18" s="529">
        <v>111</v>
      </c>
      <c r="Z18" s="529">
        <v>0</v>
      </c>
      <c r="AA18" s="529">
        <v>111</v>
      </c>
      <c r="AB18" s="529">
        <v>102</v>
      </c>
      <c r="AC18" s="535" t="s">
        <v>20</v>
      </c>
    </row>
    <row r="19" spans="1:29" s="97" customFormat="1" ht="24.75" customHeight="1">
      <c r="A19" s="534" t="s">
        <v>755</v>
      </c>
      <c r="B19" s="529">
        <v>1</v>
      </c>
      <c r="C19" s="529">
        <v>74</v>
      </c>
      <c r="D19" s="529">
        <v>4</v>
      </c>
      <c r="E19" s="529">
        <v>0</v>
      </c>
      <c r="F19" s="529">
        <v>79</v>
      </c>
      <c r="G19" s="529">
        <v>49</v>
      </c>
      <c r="H19" s="535">
        <v>30</v>
      </c>
      <c r="I19" s="529">
        <v>1</v>
      </c>
      <c r="J19" s="529">
        <v>74</v>
      </c>
      <c r="K19" s="529">
        <v>4</v>
      </c>
      <c r="L19" s="529">
        <v>0</v>
      </c>
      <c r="M19" s="529">
        <v>79</v>
      </c>
      <c r="N19" s="529">
        <v>49</v>
      </c>
      <c r="O19" s="535">
        <v>30</v>
      </c>
      <c r="P19" s="529">
        <v>1</v>
      </c>
      <c r="Q19" s="529">
        <v>74</v>
      </c>
      <c r="R19" s="529">
        <v>4</v>
      </c>
      <c r="S19" s="529">
        <v>0</v>
      </c>
      <c r="T19" s="529">
        <v>79</v>
      </c>
      <c r="U19" s="529">
        <v>49</v>
      </c>
      <c r="V19" s="535">
        <v>30</v>
      </c>
      <c r="W19" s="529">
        <v>1</v>
      </c>
      <c r="X19" s="529">
        <v>74</v>
      </c>
      <c r="Y19" s="529">
        <v>4</v>
      </c>
      <c r="Z19" s="529">
        <v>0</v>
      </c>
      <c r="AA19" s="529">
        <v>79</v>
      </c>
      <c r="AB19" s="529">
        <v>49</v>
      </c>
      <c r="AC19" s="535">
        <v>30</v>
      </c>
    </row>
    <row r="20" spans="1:29" s="97" customFormat="1" ht="24.75" customHeight="1">
      <c r="A20" s="534" t="s">
        <v>756</v>
      </c>
      <c r="B20" s="529">
        <v>55</v>
      </c>
      <c r="C20" s="529">
        <v>0</v>
      </c>
      <c r="D20" s="529">
        <v>3</v>
      </c>
      <c r="E20" s="529">
        <v>0</v>
      </c>
      <c r="F20" s="529">
        <v>58</v>
      </c>
      <c r="G20" s="529">
        <v>65</v>
      </c>
      <c r="H20" s="535">
        <v>7</v>
      </c>
      <c r="I20" s="529">
        <v>55</v>
      </c>
      <c r="J20" s="529">
        <v>0</v>
      </c>
      <c r="K20" s="529">
        <v>3</v>
      </c>
      <c r="L20" s="529">
        <v>0</v>
      </c>
      <c r="M20" s="529">
        <v>58</v>
      </c>
      <c r="N20" s="529">
        <v>65</v>
      </c>
      <c r="O20" s="535">
        <v>7</v>
      </c>
      <c r="P20" s="529">
        <v>55</v>
      </c>
      <c r="Q20" s="529">
        <v>0</v>
      </c>
      <c r="R20" s="529">
        <v>3</v>
      </c>
      <c r="S20" s="529">
        <v>0</v>
      </c>
      <c r="T20" s="529">
        <v>58</v>
      </c>
      <c r="U20" s="529">
        <v>65</v>
      </c>
      <c r="V20" s="535">
        <v>7</v>
      </c>
      <c r="W20" s="529">
        <v>55</v>
      </c>
      <c r="X20" s="529">
        <v>0</v>
      </c>
      <c r="Y20" s="529">
        <v>3</v>
      </c>
      <c r="Z20" s="529">
        <v>0</v>
      </c>
      <c r="AA20" s="529">
        <v>58</v>
      </c>
      <c r="AB20" s="529">
        <v>65</v>
      </c>
      <c r="AC20" s="535">
        <v>7</v>
      </c>
    </row>
    <row r="21" spans="1:29" s="97" customFormat="1" ht="24.75" customHeight="1">
      <c r="A21" s="534" t="s">
        <v>757</v>
      </c>
      <c r="B21" s="529">
        <v>214</v>
      </c>
      <c r="C21" s="529">
        <v>14</v>
      </c>
      <c r="D21" s="529">
        <v>57</v>
      </c>
      <c r="E21" s="529">
        <v>5</v>
      </c>
      <c r="F21" s="529">
        <v>290</v>
      </c>
      <c r="G21" s="529">
        <v>361</v>
      </c>
      <c r="H21" s="535">
        <v>71</v>
      </c>
      <c r="I21" s="529">
        <v>214</v>
      </c>
      <c r="J21" s="529">
        <v>14</v>
      </c>
      <c r="K21" s="529">
        <v>57</v>
      </c>
      <c r="L21" s="529">
        <v>5</v>
      </c>
      <c r="M21" s="529">
        <v>290</v>
      </c>
      <c r="N21" s="529">
        <v>361</v>
      </c>
      <c r="O21" s="535">
        <v>71</v>
      </c>
      <c r="P21" s="529">
        <v>214</v>
      </c>
      <c r="Q21" s="529">
        <v>14</v>
      </c>
      <c r="R21" s="529">
        <v>57</v>
      </c>
      <c r="S21" s="529">
        <v>5</v>
      </c>
      <c r="T21" s="529">
        <v>290</v>
      </c>
      <c r="U21" s="529">
        <v>361</v>
      </c>
      <c r="V21" s="535">
        <v>71</v>
      </c>
      <c r="W21" s="529">
        <v>214</v>
      </c>
      <c r="X21" s="529">
        <v>14</v>
      </c>
      <c r="Y21" s="529">
        <v>57</v>
      </c>
      <c r="Z21" s="529">
        <v>5</v>
      </c>
      <c r="AA21" s="529">
        <v>290</v>
      </c>
      <c r="AB21" s="529">
        <v>361</v>
      </c>
      <c r="AC21" s="535">
        <v>71</v>
      </c>
    </row>
    <row r="22" spans="1:29" s="97" customFormat="1" ht="24.75" customHeight="1">
      <c r="A22" s="534" t="s">
        <v>758</v>
      </c>
      <c r="B22" s="529">
        <v>0</v>
      </c>
      <c r="C22" s="529">
        <v>0</v>
      </c>
      <c r="D22" s="529">
        <v>39</v>
      </c>
      <c r="E22" s="529">
        <v>0</v>
      </c>
      <c r="F22" s="529">
        <v>39</v>
      </c>
      <c r="G22" s="529">
        <v>36</v>
      </c>
      <c r="H22" s="535" t="s">
        <v>20</v>
      </c>
      <c r="I22" s="529">
        <v>0</v>
      </c>
      <c r="J22" s="529">
        <v>0</v>
      </c>
      <c r="K22" s="529">
        <v>39</v>
      </c>
      <c r="L22" s="529">
        <v>0</v>
      </c>
      <c r="M22" s="529">
        <v>39</v>
      </c>
      <c r="N22" s="529">
        <v>36</v>
      </c>
      <c r="O22" s="535" t="s">
        <v>20</v>
      </c>
      <c r="P22" s="529">
        <v>0</v>
      </c>
      <c r="Q22" s="529">
        <v>0</v>
      </c>
      <c r="R22" s="529">
        <v>39</v>
      </c>
      <c r="S22" s="529">
        <v>0</v>
      </c>
      <c r="T22" s="529">
        <v>39</v>
      </c>
      <c r="U22" s="529">
        <v>36</v>
      </c>
      <c r="V22" s="535" t="s">
        <v>20</v>
      </c>
      <c r="W22" s="529">
        <v>0</v>
      </c>
      <c r="X22" s="529">
        <v>0</v>
      </c>
      <c r="Y22" s="529">
        <v>39</v>
      </c>
      <c r="Z22" s="529">
        <v>0</v>
      </c>
      <c r="AA22" s="529">
        <v>39</v>
      </c>
      <c r="AB22" s="529">
        <v>36</v>
      </c>
      <c r="AC22" s="535" t="s">
        <v>20</v>
      </c>
    </row>
    <row r="23" spans="1:29" s="97" customFormat="1" ht="24.75" customHeight="1">
      <c r="A23" s="534" t="s">
        <v>759</v>
      </c>
      <c r="B23" s="529">
        <v>20</v>
      </c>
      <c r="C23" s="529">
        <v>44</v>
      </c>
      <c r="D23" s="529">
        <v>101</v>
      </c>
      <c r="E23" s="529">
        <v>0</v>
      </c>
      <c r="F23" s="529">
        <v>165</v>
      </c>
      <c r="G23" s="529">
        <v>180</v>
      </c>
      <c r="H23" s="535">
        <v>15</v>
      </c>
      <c r="I23" s="529">
        <v>20</v>
      </c>
      <c r="J23" s="529">
        <v>44</v>
      </c>
      <c r="K23" s="529">
        <v>101</v>
      </c>
      <c r="L23" s="529">
        <v>0</v>
      </c>
      <c r="M23" s="529">
        <v>165</v>
      </c>
      <c r="N23" s="529">
        <v>180</v>
      </c>
      <c r="O23" s="535">
        <v>15</v>
      </c>
      <c r="P23" s="529">
        <v>20</v>
      </c>
      <c r="Q23" s="529">
        <v>44</v>
      </c>
      <c r="R23" s="529">
        <v>101</v>
      </c>
      <c r="S23" s="529">
        <v>0</v>
      </c>
      <c r="T23" s="529">
        <v>165</v>
      </c>
      <c r="U23" s="529">
        <v>180</v>
      </c>
      <c r="V23" s="535">
        <v>15</v>
      </c>
      <c r="W23" s="529">
        <v>20</v>
      </c>
      <c r="X23" s="529">
        <v>44</v>
      </c>
      <c r="Y23" s="529">
        <v>101</v>
      </c>
      <c r="Z23" s="529">
        <v>0</v>
      </c>
      <c r="AA23" s="529">
        <v>165</v>
      </c>
      <c r="AB23" s="529">
        <v>180</v>
      </c>
      <c r="AC23" s="535">
        <v>15</v>
      </c>
    </row>
    <row r="24" spans="1:29" s="97" customFormat="1" ht="24.75" customHeight="1">
      <c r="A24" s="534" t="s">
        <v>760</v>
      </c>
      <c r="B24" s="529">
        <v>0</v>
      </c>
      <c r="C24" s="529">
        <v>0</v>
      </c>
      <c r="D24" s="529">
        <v>4</v>
      </c>
      <c r="E24" s="529">
        <v>0</v>
      </c>
      <c r="F24" s="529">
        <v>4</v>
      </c>
      <c r="G24" s="529">
        <v>6</v>
      </c>
      <c r="H24" s="535">
        <v>2</v>
      </c>
      <c r="I24" s="529">
        <v>0</v>
      </c>
      <c r="J24" s="529">
        <v>0</v>
      </c>
      <c r="K24" s="529">
        <v>4</v>
      </c>
      <c r="L24" s="529">
        <v>0</v>
      </c>
      <c r="M24" s="529">
        <v>4</v>
      </c>
      <c r="N24" s="529">
        <v>6</v>
      </c>
      <c r="O24" s="535">
        <v>2</v>
      </c>
      <c r="P24" s="529">
        <v>0</v>
      </c>
      <c r="Q24" s="529">
        <v>0</v>
      </c>
      <c r="R24" s="529">
        <v>4</v>
      </c>
      <c r="S24" s="529">
        <v>0</v>
      </c>
      <c r="T24" s="529">
        <v>4</v>
      </c>
      <c r="U24" s="529">
        <v>6</v>
      </c>
      <c r="V24" s="535">
        <v>2</v>
      </c>
      <c r="W24" s="529">
        <v>0</v>
      </c>
      <c r="X24" s="529">
        <v>0</v>
      </c>
      <c r="Y24" s="529">
        <v>4</v>
      </c>
      <c r="Z24" s="529">
        <v>0</v>
      </c>
      <c r="AA24" s="529">
        <v>4</v>
      </c>
      <c r="AB24" s="529">
        <v>6</v>
      </c>
      <c r="AC24" s="535">
        <v>2</v>
      </c>
    </row>
    <row r="25" spans="1:29" s="97" customFormat="1" ht="24.75" customHeight="1">
      <c r="A25" s="534" t="s">
        <v>761</v>
      </c>
      <c r="B25" s="529">
        <v>0</v>
      </c>
      <c r="C25" s="529">
        <v>0</v>
      </c>
      <c r="D25" s="529">
        <v>12</v>
      </c>
      <c r="E25" s="529">
        <v>0</v>
      </c>
      <c r="F25" s="529">
        <v>12</v>
      </c>
      <c r="G25" s="529">
        <v>14</v>
      </c>
      <c r="H25" s="535">
        <v>2</v>
      </c>
      <c r="I25" s="529">
        <v>0</v>
      </c>
      <c r="J25" s="529">
        <v>0</v>
      </c>
      <c r="K25" s="529">
        <v>12</v>
      </c>
      <c r="L25" s="529">
        <v>0</v>
      </c>
      <c r="M25" s="529">
        <v>12</v>
      </c>
      <c r="N25" s="529">
        <v>14</v>
      </c>
      <c r="O25" s="535">
        <v>2</v>
      </c>
      <c r="P25" s="529">
        <v>0</v>
      </c>
      <c r="Q25" s="529">
        <v>0</v>
      </c>
      <c r="R25" s="529">
        <v>12</v>
      </c>
      <c r="S25" s="529">
        <v>0</v>
      </c>
      <c r="T25" s="529">
        <v>12</v>
      </c>
      <c r="U25" s="529">
        <v>14</v>
      </c>
      <c r="V25" s="535">
        <v>2</v>
      </c>
      <c r="W25" s="529">
        <v>0</v>
      </c>
      <c r="X25" s="529">
        <v>0</v>
      </c>
      <c r="Y25" s="529">
        <v>12</v>
      </c>
      <c r="Z25" s="529">
        <v>0</v>
      </c>
      <c r="AA25" s="529">
        <v>12</v>
      </c>
      <c r="AB25" s="529">
        <v>14</v>
      </c>
      <c r="AC25" s="535">
        <v>2</v>
      </c>
    </row>
    <row r="26" spans="1:29" s="97" customFormat="1" ht="24.75" customHeight="1">
      <c r="A26" s="534" t="s">
        <v>762</v>
      </c>
      <c r="B26" s="529">
        <v>0</v>
      </c>
      <c r="C26" s="529">
        <v>0</v>
      </c>
      <c r="D26" s="529">
        <v>11</v>
      </c>
      <c r="E26" s="529">
        <v>0</v>
      </c>
      <c r="F26" s="529">
        <v>11</v>
      </c>
      <c r="G26" s="529">
        <v>9</v>
      </c>
      <c r="H26" s="535" t="s">
        <v>20</v>
      </c>
      <c r="I26" s="529">
        <v>0</v>
      </c>
      <c r="J26" s="529">
        <v>0</v>
      </c>
      <c r="K26" s="529">
        <v>11</v>
      </c>
      <c r="L26" s="529">
        <v>0</v>
      </c>
      <c r="M26" s="529">
        <v>11</v>
      </c>
      <c r="N26" s="529">
        <v>9</v>
      </c>
      <c r="O26" s="535" t="s">
        <v>20</v>
      </c>
      <c r="P26" s="529">
        <v>0</v>
      </c>
      <c r="Q26" s="529">
        <v>0</v>
      </c>
      <c r="R26" s="529">
        <v>11</v>
      </c>
      <c r="S26" s="529">
        <v>0</v>
      </c>
      <c r="T26" s="529">
        <v>11</v>
      </c>
      <c r="U26" s="529">
        <v>9</v>
      </c>
      <c r="V26" s="535" t="s">
        <v>20</v>
      </c>
      <c r="W26" s="529">
        <v>0</v>
      </c>
      <c r="X26" s="529">
        <v>0</v>
      </c>
      <c r="Y26" s="529">
        <v>11</v>
      </c>
      <c r="Z26" s="529">
        <v>0</v>
      </c>
      <c r="AA26" s="529">
        <v>11</v>
      </c>
      <c r="AB26" s="529">
        <v>9</v>
      </c>
      <c r="AC26" s="535" t="s">
        <v>20</v>
      </c>
    </row>
    <row r="27" spans="1:29" s="97" customFormat="1" ht="24.75" customHeight="1">
      <c r="A27" s="534" t="s">
        <v>763</v>
      </c>
      <c r="B27" s="529">
        <v>1</v>
      </c>
      <c r="C27" s="529">
        <v>3</v>
      </c>
      <c r="D27" s="529">
        <v>12</v>
      </c>
      <c r="E27" s="529">
        <v>0</v>
      </c>
      <c r="F27" s="529">
        <v>16</v>
      </c>
      <c r="G27" s="529">
        <v>28</v>
      </c>
      <c r="H27" s="535">
        <v>12</v>
      </c>
      <c r="I27" s="529">
        <v>1</v>
      </c>
      <c r="J27" s="529">
        <v>3</v>
      </c>
      <c r="K27" s="529">
        <v>12</v>
      </c>
      <c r="L27" s="529">
        <v>0</v>
      </c>
      <c r="M27" s="529">
        <v>16</v>
      </c>
      <c r="N27" s="529">
        <v>28</v>
      </c>
      <c r="O27" s="535">
        <v>12</v>
      </c>
      <c r="P27" s="529">
        <v>1</v>
      </c>
      <c r="Q27" s="529">
        <v>3</v>
      </c>
      <c r="R27" s="529">
        <v>12</v>
      </c>
      <c r="S27" s="529">
        <v>0</v>
      </c>
      <c r="T27" s="529">
        <v>16</v>
      </c>
      <c r="U27" s="529">
        <v>28</v>
      </c>
      <c r="V27" s="535">
        <v>12</v>
      </c>
      <c r="W27" s="529">
        <v>1</v>
      </c>
      <c r="X27" s="529">
        <v>3</v>
      </c>
      <c r="Y27" s="529">
        <v>12</v>
      </c>
      <c r="Z27" s="529">
        <v>0</v>
      </c>
      <c r="AA27" s="529">
        <v>16</v>
      </c>
      <c r="AB27" s="529">
        <v>28</v>
      </c>
      <c r="AC27" s="535">
        <v>12</v>
      </c>
    </row>
    <row r="28" spans="1:29" s="97" customFormat="1" ht="24.75" customHeight="1">
      <c r="A28" s="534" t="s">
        <v>764</v>
      </c>
      <c r="B28" s="529">
        <v>0</v>
      </c>
      <c r="C28" s="529">
        <v>3</v>
      </c>
      <c r="D28" s="529">
        <v>7</v>
      </c>
      <c r="E28" s="529">
        <v>0</v>
      </c>
      <c r="F28" s="529">
        <v>10</v>
      </c>
      <c r="G28" s="529">
        <v>19</v>
      </c>
      <c r="H28" s="535">
        <v>9</v>
      </c>
      <c r="I28" s="529">
        <v>0</v>
      </c>
      <c r="J28" s="529">
        <v>3</v>
      </c>
      <c r="K28" s="529">
        <v>7</v>
      </c>
      <c r="L28" s="529">
        <v>0</v>
      </c>
      <c r="M28" s="529">
        <v>10</v>
      </c>
      <c r="N28" s="529">
        <v>19</v>
      </c>
      <c r="O28" s="535">
        <v>9</v>
      </c>
      <c r="P28" s="529">
        <v>0</v>
      </c>
      <c r="Q28" s="529">
        <v>3</v>
      </c>
      <c r="R28" s="529">
        <v>7</v>
      </c>
      <c r="S28" s="529">
        <v>0</v>
      </c>
      <c r="T28" s="529">
        <v>10</v>
      </c>
      <c r="U28" s="529">
        <v>19</v>
      </c>
      <c r="V28" s="535">
        <v>9</v>
      </c>
      <c r="W28" s="529">
        <v>0</v>
      </c>
      <c r="X28" s="529">
        <v>3</v>
      </c>
      <c r="Y28" s="529">
        <v>7</v>
      </c>
      <c r="Z28" s="529">
        <v>0</v>
      </c>
      <c r="AA28" s="529">
        <v>10</v>
      </c>
      <c r="AB28" s="529">
        <v>19</v>
      </c>
      <c r="AC28" s="535">
        <v>9</v>
      </c>
    </row>
    <row r="29" spans="1:29" s="97" customFormat="1" ht="24.75" customHeight="1">
      <c r="A29" s="534" t="s">
        <v>765</v>
      </c>
      <c r="B29" s="529">
        <v>0</v>
      </c>
      <c r="C29" s="529">
        <v>5</v>
      </c>
      <c r="D29" s="529">
        <v>16</v>
      </c>
      <c r="E29" s="529">
        <v>0</v>
      </c>
      <c r="F29" s="529">
        <v>21</v>
      </c>
      <c r="G29" s="529">
        <v>25</v>
      </c>
      <c r="H29" s="535">
        <v>4</v>
      </c>
      <c r="I29" s="529">
        <v>0</v>
      </c>
      <c r="J29" s="529">
        <v>5</v>
      </c>
      <c r="K29" s="529">
        <v>16</v>
      </c>
      <c r="L29" s="529">
        <v>0</v>
      </c>
      <c r="M29" s="529">
        <v>21</v>
      </c>
      <c r="N29" s="529">
        <v>25</v>
      </c>
      <c r="O29" s="535">
        <v>4</v>
      </c>
      <c r="P29" s="529">
        <v>0</v>
      </c>
      <c r="Q29" s="529">
        <v>5</v>
      </c>
      <c r="R29" s="529">
        <v>16</v>
      </c>
      <c r="S29" s="529">
        <v>0</v>
      </c>
      <c r="T29" s="529">
        <v>21</v>
      </c>
      <c r="U29" s="529">
        <v>25</v>
      </c>
      <c r="V29" s="535">
        <v>4</v>
      </c>
      <c r="W29" s="529">
        <v>0</v>
      </c>
      <c r="X29" s="529">
        <v>5</v>
      </c>
      <c r="Y29" s="529">
        <v>16</v>
      </c>
      <c r="Z29" s="529">
        <v>0</v>
      </c>
      <c r="AA29" s="529">
        <v>21</v>
      </c>
      <c r="AB29" s="529">
        <v>25</v>
      </c>
      <c r="AC29" s="535">
        <v>4</v>
      </c>
    </row>
    <row r="30" spans="1:29" s="97" customFormat="1" ht="24.75" customHeight="1">
      <c r="A30" s="534" t="s">
        <v>766</v>
      </c>
      <c r="B30" s="529">
        <v>16</v>
      </c>
      <c r="C30" s="529">
        <v>26</v>
      </c>
      <c r="D30" s="529">
        <v>101</v>
      </c>
      <c r="E30" s="529">
        <v>0</v>
      </c>
      <c r="F30" s="529">
        <v>143</v>
      </c>
      <c r="G30" s="529" t="s">
        <v>20</v>
      </c>
      <c r="H30" s="535" t="s">
        <v>20</v>
      </c>
      <c r="I30" s="529">
        <v>16</v>
      </c>
      <c r="J30" s="529">
        <v>26</v>
      </c>
      <c r="K30" s="529">
        <v>101</v>
      </c>
      <c r="L30" s="529">
        <v>0</v>
      </c>
      <c r="M30" s="529">
        <v>143</v>
      </c>
      <c r="N30" s="529" t="s">
        <v>20</v>
      </c>
      <c r="O30" s="535" t="s">
        <v>20</v>
      </c>
      <c r="P30" s="529">
        <v>16</v>
      </c>
      <c r="Q30" s="529">
        <v>26</v>
      </c>
      <c r="R30" s="529">
        <v>101</v>
      </c>
      <c r="S30" s="529">
        <v>0</v>
      </c>
      <c r="T30" s="529">
        <v>143</v>
      </c>
      <c r="U30" s="529" t="s">
        <v>20</v>
      </c>
      <c r="V30" s="535" t="s">
        <v>20</v>
      </c>
      <c r="W30" s="529">
        <v>16</v>
      </c>
      <c r="X30" s="529">
        <v>26</v>
      </c>
      <c r="Y30" s="529">
        <v>101</v>
      </c>
      <c r="Z30" s="529">
        <v>0</v>
      </c>
      <c r="AA30" s="529">
        <v>143</v>
      </c>
      <c r="AB30" s="529" t="s">
        <v>20</v>
      </c>
      <c r="AC30" s="535" t="s">
        <v>20</v>
      </c>
    </row>
    <row r="31" spans="1:29" s="97" customFormat="1" ht="24.75" customHeight="1">
      <c r="A31" s="534" t="s">
        <v>767</v>
      </c>
      <c r="B31" s="529">
        <v>41</v>
      </c>
      <c r="C31" s="529">
        <v>72</v>
      </c>
      <c r="D31" s="529">
        <v>242</v>
      </c>
      <c r="E31" s="529">
        <v>0</v>
      </c>
      <c r="F31" s="529">
        <v>355</v>
      </c>
      <c r="G31" s="529" t="s">
        <v>20</v>
      </c>
      <c r="H31" s="535" t="s">
        <v>20</v>
      </c>
      <c r="I31" s="529">
        <v>41</v>
      </c>
      <c r="J31" s="529">
        <v>72</v>
      </c>
      <c r="K31" s="529">
        <v>242</v>
      </c>
      <c r="L31" s="529">
        <v>0</v>
      </c>
      <c r="M31" s="529">
        <v>355</v>
      </c>
      <c r="N31" s="529" t="s">
        <v>20</v>
      </c>
      <c r="O31" s="535" t="s">
        <v>20</v>
      </c>
      <c r="P31" s="529">
        <v>41</v>
      </c>
      <c r="Q31" s="529">
        <v>72</v>
      </c>
      <c r="R31" s="529">
        <v>242</v>
      </c>
      <c r="S31" s="529">
        <v>0</v>
      </c>
      <c r="T31" s="529">
        <v>355</v>
      </c>
      <c r="U31" s="529" t="s">
        <v>20</v>
      </c>
      <c r="V31" s="535" t="s">
        <v>20</v>
      </c>
      <c r="W31" s="529">
        <v>41</v>
      </c>
      <c r="X31" s="529">
        <v>72</v>
      </c>
      <c r="Y31" s="529">
        <v>242</v>
      </c>
      <c r="Z31" s="529">
        <v>0</v>
      </c>
      <c r="AA31" s="529">
        <v>355</v>
      </c>
      <c r="AB31" s="529" t="s">
        <v>20</v>
      </c>
      <c r="AC31" s="535" t="s">
        <v>20</v>
      </c>
    </row>
    <row r="32" spans="1:29" s="97" customFormat="1" ht="24.75" customHeight="1">
      <c r="A32" s="534" t="s">
        <v>768</v>
      </c>
      <c r="B32" s="529">
        <v>25</v>
      </c>
      <c r="C32" s="529">
        <v>19</v>
      </c>
      <c r="D32" s="529">
        <v>26</v>
      </c>
      <c r="E32" s="529">
        <v>0</v>
      </c>
      <c r="F32" s="529">
        <v>70</v>
      </c>
      <c r="G32" s="529" t="s">
        <v>20</v>
      </c>
      <c r="H32" s="535" t="s">
        <v>20</v>
      </c>
      <c r="I32" s="529">
        <v>25</v>
      </c>
      <c r="J32" s="529">
        <v>19</v>
      </c>
      <c r="K32" s="529">
        <v>26</v>
      </c>
      <c r="L32" s="529">
        <v>0</v>
      </c>
      <c r="M32" s="529">
        <v>70</v>
      </c>
      <c r="N32" s="529" t="s">
        <v>20</v>
      </c>
      <c r="O32" s="535" t="s">
        <v>20</v>
      </c>
      <c r="P32" s="529">
        <v>25</v>
      </c>
      <c r="Q32" s="529">
        <v>19</v>
      </c>
      <c r="R32" s="529">
        <v>26</v>
      </c>
      <c r="S32" s="529">
        <v>0</v>
      </c>
      <c r="T32" s="529">
        <v>70</v>
      </c>
      <c r="U32" s="529" t="s">
        <v>20</v>
      </c>
      <c r="V32" s="535" t="s">
        <v>20</v>
      </c>
      <c r="W32" s="529">
        <v>25</v>
      </c>
      <c r="X32" s="529">
        <v>19</v>
      </c>
      <c r="Y32" s="529">
        <v>26</v>
      </c>
      <c r="Z32" s="529">
        <v>0</v>
      </c>
      <c r="AA32" s="529">
        <v>70</v>
      </c>
      <c r="AB32" s="529" t="s">
        <v>20</v>
      </c>
      <c r="AC32" s="535" t="s">
        <v>20</v>
      </c>
    </row>
    <row r="33" spans="1:29" s="97" customFormat="1" ht="24.75" customHeight="1">
      <c r="A33" s="534" t="s">
        <v>769</v>
      </c>
      <c r="B33" s="529">
        <v>21</v>
      </c>
      <c r="C33" s="529">
        <v>71</v>
      </c>
      <c r="D33" s="529">
        <v>247</v>
      </c>
      <c r="E33" s="529">
        <v>0</v>
      </c>
      <c r="F33" s="529">
        <v>339</v>
      </c>
      <c r="G33" s="529" t="s">
        <v>20</v>
      </c>
      <c r="H33" s="535" t="s">
        <v>20</v>
      </c>
      <c r="I33" s="529">
        <v>21</v>
      </c>
      <c r="J33" s="529">
        <v>71</v>
      </c>
      <c r="K33" s="529">
        <v>247</v>
      </c>
      <c r="L33" s="529">
        <v>0</v>
      </c>
      <c r="M33" s="529">
        <v>339</v>
      </c>
      <c r="N33" s="529" t="s">
        <v>20</v>
      </c>
      <c r="O33" s="535" t="s">
        <v>20</v>
      </c>
      <c r="P33" s="529">
        <v>21</v>
      </c>
      <c r="Q33" s="529">
        <v>71</v>
      </c>
      <c r="R33" s="529">
        <v>247</v>
      </c>
      <c r="S33" s="529">
        <v>0</v>
      </c>
      <c r="T33" s="529">
        <v>339</v>
      </c>
      <c r="U33" s="529" t="s">
        <v>20</v>
      </c>
      <c r="V33" s="535" t="s">
        <v>20</v>
      </c>
      <c r="W33" s="529">
        <v>21</v>
      </c>
      <c r="X33" s="529">
        <v>71</v>
      </c>
      <c r="Y33" s="529">
        <v>247</v>
      </c>
      <c r="Z33" s="529">
        <v>0</v>
      </c>
      <c r="AA33" s="529">
        <v>339</v>
      </c>
      <c r="AB33" s="529" t="s">
        <v>20</v>
      </c>
      <c r="AC33" s="535" t="s">
        <v>20</v>
      </c>
    </row>
    <row r="34" spans="1:29" s="97" customFormat="1" ht="24.75" customHeight="1">
      <c r="A34" s="534" t="s">
        <v>418</v>
      </c>
      <c r="B34" s="529">
        <v>83</v>
      </c>
      <c r="C34" s="529">
        <v>121</v>
      </c>
      <c r="D34" s="529">
        <v>150</v>
      </c>
      <c r="E34" s="529">
        <v>0</v>
      </c>
      <c r="F34" s="529">
        <v>354</v>
      </c>
      <c r="G34" s="529">
        <v>165</v>
      </c>
      <c r="H34" s="535" t="s">
        <v>20</v>
      </c>
      <c r="I34" s="529">
        <v>83</v>
      </c>
      <c r="J34" s="529">
        <v>121</v>
      </c>
      <c r="K34" s="529">
        <v>150</v>
      </c>
      <c r="L34" s="529">
        <v>0</v>
      </c>
      <c r="M34" s="529">
        <v>354</v>
      </c>
      <c r="N34" s="529">
        <v>165</v>
      </c>
      <c r="O34" s="535" t="s">
        <v>20</v>
      </c>
      <c r="P34" s="529">
        <v>83</v>
      </c>
      <c r="Q34" s="529">
        <v>121</v>
      </c>
      <c r="R34" s="529">
        <v>150</v>
      </c>
      <c r="S34" s="529">
        <v>0</v>
      </c>
      <c r="T34" s="529">
        <v>354</v>
      </c>
      <c r="U34" s="529">
        <v>165</v>
      </c>
      <c r="V34" s="535" t="s">
        <v>20</v>
      </c>
      <c r="W34" s="529">
        <v>83</v>
      </c>
      <c r="X34" s="529">
        <v>121</v>
      </c>
      <c r="Y34" s="529">
        <v>150</v>
      </c>
      <c r="Z34" s="529">
        <v>0</v>
      </c>
      <c r="AA34" s="529">
        <v>354</v>
      </c>
      <c r="AB34" s="529">
        <v>165</v>
      </c>
      <c r="AC34" s="535" t="s">
        <v>20</v>
      </c>
    </row>
    <row r="35" spans="1:29" s="97" customFormat="1" ht="24.75" customHeight="1" thickBot="1">
      <c r="A35" s="536" t="s">
        <v>770</v>
      </c>
      <c r="B35" s="537">
        <v>588</v>
      </c>
      <c r="C35" s="537">
        <v>1136</v>
      </c>
      <c r="D35" s="537">
        <v>4119</v>
      </c>
      <c r="E35" s="537">
        <v>751</v>
      </c>
      <c r="F35" s="537">
        <v>6594</v>
      </c>
      <c r="G35" s="537">
        <v>5457</v>
      </c>
      <c r="H35" s="538">
        <v>806</v>
      </c>
      <c r="I35" s="537">
        <v>588</v>
      </c>
      <c r="J35" s="537">
        <v>1136</v>
      </c>
      <c r="K35" s="537">
        <v>4119</v>
      </c>
      <c r="L35" s="537">
        <v>751</v>
      </c>
      <c r="M35" s="537">
        <v>6594</v>
      </c>
      <c r="N35" s="537">
        <v>5457</v>
      </c>
      <c r="O35" s="538">
        <v>806</v>
      </c>
      <c r="P35" s="537">
        <v>588</v>
      </c>
      <c r="Q35" s="537">
        <v>1136</v>
      </c>
      <c r="R35" s="537">
        <v>4119</v>
      </c>
      <c r="S35" s="537">
        <v>751</v>
      </c>
      <c r="T35" s="537">
        <v>6594</v>
      </c>
      <c r="U35" s="537">
        <v>5457</v>
      </c>
      <c r="V35" s="538">
        <v>806</v>
      </c>
      <c r="W35" s="537">
        <v>588</v>
      </c>
      <c r="X35" s="537">
        <v>1136</v>
      </c>
      <c r="Y35" s="537">
        <v>4119</v>
      </c>
      <c r="Z35" s="537">
        <v>751</v>
      </c>
      <c r="AA35" s="537">
        <v>6594</v>
      </c>
      <c r="AB35" s="537">
        <v>5457</v>
      </c>
      <c r="AC35" s="538">
        <v>806</v>
      </c>
    </row>
    <row r="36" spans="1:29" ht="14.25" customHeight="1" thickTop="1">
      <c r="A36" s="1099"/>
      <c r="B36" s="1099"/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</row>
    <row r="37" spans="1:28" ht="14.25" customHeight="1">
      <c r="A37" s="863" t="s">
        <v>772</v>
      </c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/>
      <c r="AB37"/>
    </row>
    <row r="38" spans="1:29" ht="14.25" customHeight="1">
      <c r="A38" s="781" t="s">
        <v>773</v>
      </c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</row>
    <row r="39" spans="1:29" ht="14.25" customHeight="1">
      <c r="A39" s="776" t="s">
        <v>385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225"/>
    </row>
    <row r="40" spans="1:28" ht="12.75">
      <c r="A40"/>
      <c r="B40"/>
      <c r="C40"/>
      <c r="D40"/>
      <c r="E40"/>
      <c r="F40"/>
      <c r="G40"/>
      <c r="H40"/>
      <c r="I40" s="17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AA41"/>
      <c r="AB41"/>
    </row>
    <row r="42" spans="1:28" ht="15.75">
      <c r="A42"/>
      <c r="B42"/>
      <c r="C42"/>
      <c r="D42"/>
      <c r="E42"/>
      <c r="F42"/>
      <c r="G42"/>
      <c r="H42"/>
      <c r="J42" s="764" t="s">
        <v>259</v>
      </c>
      <c r="K42" s="764"/>
      <c r="M42"/>
      <c r="N42"/>
      <c r="O42"/>
      <c r="P42"/>
      <c r="Q42"/>
      <c r="R42"/>
      <c r="S42"/>
      <c r="T42"/>
      <c r="U42"/>
      <c r="V42"/>
      <c r="AA42"/>
      <c r="AB42"/>
    </row>
    <row r="43" spans="10:11" ht="15.75">
      <c r="J43"/>
      <c r="K43"/>
    </row>
  </sheetData>
  <sheetProtection/>
  <mergeCells count="11">
    <mergeCell ref="A36:AC36"/>
    <mergeCell ref="A37:Z37"/>
    <mergeCell ref="A38:AC38"/>
    <mergeCell ref="A39:AB39"/>
    <mergeCell ref="J42:K42"/>
    <mergeCell ref="A2:AC2"/>
    <mergeCell ref="A3:AC3"/>
    <mergeCell ref="W4:AC4"/>
    <mergeCell ref="B4:H4"/>
    <mergeCell ref="I4:O4"/>
    <mergeCell ref="P4:V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2.00390625" style="73" customWidth="1"/>
    <col min="2" max="3" width="13.00390625" style="73" customWidth="1"/>
    <col min="4" max="4" width="12.875" style="73" customWidth="1"/>
    <col min="5" max="5" width="12.25390625" style="73" customWidth="1"/>
    <col min="6" max="6" width="14.00390625" style="73" customWidth="1"/>
    <col min="7" max="7" width="12.625" style="73" customWidth="1"/>
    <col min="8" max="8" width="13.125" style="0" customWidth="1"/>
  </cols>
  <sheetData>
    <row r="1" spans="1:8" ht="16.5" thickBot="1">
      <c r="A1" s="66" t="s">
        <v>262</v>
      </c>
      <c r="B1"/>
      <c r="C1"/>
      <c r="D1"/>
      <c r="E1"/>
      <c r="F1"/>
      <c r="H1" s="175" t="s">
        <v>261</v>
      </c>
    </row>
    <row r="2" spans="1:8" ht="30.75" customHeight="1" thickBot="1" thickTop="1">
      <c r="A2" s="1110" t="s">
        <v>878</v>
      </c>
      <c r="B2" s="1111"/>
      <c r="C2" s="1111"/>
      <c r="D2" s="1111"/>
      <c r="E2" s="1111"/>
      <c r="F2" s="1111"/>
      <c r="G2" s="1111"/>
      <c r="H2" s="1112"/>
    </row>
    <row r="3" spans="1:8" ht="48.75" customHeight="1" thickBot="1">
      <c r="A3" s="1118" t="s">
        <v>859</v>
      </c>
      <c r="B3" s="1120"/>
      <c r="C3" s="1120"/>
      <c r="D3" s="1120"/>
      <c r="E3" s="1120"/>
      <c r="F3" s="1120"/>
      <c r="G3" s="1120"/>
      <c r="H3" s="1121"/>
    </row>
    <row r="4" spans="1:8" ht="75.75" customHeight="1" thickBot="1">
      <c r="A4" s="530" t="s">
        <v>737</v>
      </c>
      <c r="B4" s="527" t="s">
        <v>862</v>
      </c>
      <c r="C4" s="527" t="s">
        <v>863</v>
      </c>
      <c r="D4" s="527" t="s">
        <v>864</v>
      </c>
      <c r="E4" s="527" t="s">
        <v>865</v>
      </c>
      <c r="F4" s="527" t="s">
        <v>866</v>
      </c>
      <c r="G4" s="527" t="s">
        <v>867</v>
      </c>
      <c r="H4" s="531" t="s">
        <v>868</v>
      </c>
    </row>
    <row r="5" spans="1:8" s="97" customFormat="1" ht="31.5" customHeight="1">
      <c r="A5" s="532" t="s">
        <v>869</v>
      </c>
      <c r="B5" s="528">
        <v>535</v>
      </c>
      <c r="C5" s="528">
        <v>316</v>
      </c>
      <c r="D5" s="528">
        <v>3</v>
      </c>
      <c r="E5" s="528">
        <v>25</v>
      </c>
      <c r="F5" s="528">
        <v>422</v>
      </c>
      <c r="G5" s="528">
        <v>1</v>
      </c>
      <c r="H5" s="533">
        <v>1302</v>
      </c>
    </row>
    <row r="6" spans="1:8" s="97" customFormat="1" ht="31.5" customHeight="1">
      <c r="A6" s="534" t="s">
        <v>870</v>
      </c>
      <c r="B6" s="529">
        <v>570</v>
      </c>
      <c r="C6" s="529">
        <v>6</v>
      </c>
      <c r="D6" s="529">
        <v>0</v>
      </c>
      <c r="E6" s="529">
        <v>11</v>
      </c>
      <c r="F6" s="529">
        <v>65</v>
      </c>
      <c r="G6" s="529">
        <v>10</v>
      </c>
      <c r="H6" s="535">
        <v>662</v>
      </c>
    </row>
    <row r="7" spans="1:8" s="97" customFormat="1" ht="31.5" customHeight="1">
      <c r="A7" s="534" t="s">
        <v>871</v>
      </c>
      <c r="B7" s="529">
        <v>148</v>
      </c>
      <c r="C7" s="529">
        <v>461</v>
      </c>
      <c r="D7" s="529">
        <v>0</v>
      </c>
      <c r="E7" s="529">
        <v>0</v>
      </c>
      <c r="F7" s="529">
        <v>0</v>
      </c>
      <c r="G7" s="529">
        <v>0</v>
      </c>
      <c r="H7" s="535">
        <v>609</v>
      </c>
    </row>
    <row r="8" spans="1:8" s="97" customFormat="1" ht="31.5" customHeight="1">
      <c r="A8" s="619" t="s">
        <v>470</v>
      </c>
      <c r="B8" s="620">
        <v>1253</v>
      </c>
      <c r="C8" s="620">
        <v>783</v>
      </c>
      <c r="D8" s="620">
        <v>3</v>
      </c>
      <c r="E8" s="620">
        <v>36</v>
      </c>
      <c r="F8" s="620">
        <v>487</v>
      </c>
      <c r="G8" s="620">
        <v>11</v>
      </c>
      <c r="H8" s="621">
        <v>2573</v>
      </c>
    </row>
    <row r="9" spans="1:8" s="97" customFormat="1" ht="24.75" customHeight="1">
      <c r="A9" s="532" t="s">
        <v>872</v>
      </c>
      <c r="B9" s="528">
        <v>0</v>
      </c>
      <c r="C9" s="528">
        <v>0</v>
      </c>
      <c r="D9" s="528">
        <v>2</v>
      </c>
      <c r="E9" s="528">
        <v>12</v>
      </c>
      <c r="F9" s="528">
        <v>9</v>
      </c>
      <c r="G9" s="528">
        <v>0</v>
      </c>
      <c r="H9" s="533">
        <v>23</v>
      </c>
    </row>
    <row r="10" spans="1:8" s="97" customFormat="1" ht="24.75" customHeight="1">
      <c r="A10" s="534" t="s">
        <v>873</v>
      </c>
      <c r="B10" s="529">
        <v>105</v>
      </c>
      <c r="C10" s="529">
        <v>0</v>
      </c>
      <c r="D10" s="529">
        <v>4</v>
      </c>
      <c r="E10" s="529">
        <v>182</v>
      </c>
      <c r="F10" s="529">
        <v>20</v>
      </c>
      <c r="G10" s="529">
        <v>0</v>
      </c>
      <c r="H10" s="535">
        <v>311</v>
      </c>
    </row>
    <row r="11" spans="1:8" s="97" customFormat="1" ht="24.75" customHeight="1">
      <c r="A11" s="534" t="s">
        <v>874</v>
      </c>
      <c r="B11" s="529">
        <v>0</v>
      </c>
      <c r="C11" s="529">
        <v>0</v>
      </c>
      <c r="D11" s="529">
        <v>86</v>
      </c>
      <c r="E11" s="529">
        <v>0</v>
      </c>
      <c r="F11" s="529">
        <v>0</v>
      </c>
      <c r="G11" s="529">
        <v>0</v>
      </c>
      <c r="H11" s="535">
        <v>86</v>
      </c>
    </row>
    <row r="12" spans="1:8" s="97" customFormat="1" ht="24.75" customHeight="1">
      <c r="A12" s="534" t="s">
        <v>475</v>
      </c>
      <c r="B12" s="528">
        <v>1478</v>
      </c>
      <c r="C12" s="528">
        <v>914</v>
      </c>
      <c r="D12" s="528">
        <v>12</v>
      </c>
      <c r="E12" s="528">
        <v>13</v>
      </c>
      <c r="F12" s="528">
        <v>425</v>
      </c>
      <c r="G12" s="528">
        <v>59</v>
      </c>
      <c r="H12" s="533">
        <v>2901</v>
      </c>
    </row>
    <row r="13" spans="1:8" s="97" customFormat="1" ht="24.75" customHeight="1">
      <c r="A13" s="534" t="s">
        <v>478</v>
      </c>
      <c r="B13" s="528">
        <v>928</v>
      </c>
      <c r="C13" s="528">
        <v>20</v>
      </c>
      <c r="D13" s="528">
        <v>0</v>
      </c>
      <c r="E13" s="528">
        <v>1</v>
      </c>
      <c r="F13" s="528">
        <v>86</v>
      </c>
      <c r="G13" s="528">
        <v>0</v>
      </c>
      <c r="H13" s="533">
        <v>1035</v>
      </c>
    </row>
    <row r="14" spans="1:8" s="97" customFormat="1" ht="24.75" customHeight="1">
      <c r="A14" s="534" t="s">
        <v>474</v>
      </c>
      <c r="B14" s="529">
        <v>31</v>
      </c>
      <c r="C14" s="529">
        <v>12</v>
      </c>
      <c r="D14" s="529">
        <v>0</v>
      </c>
      <c r="E14" s="529">
        <v>455</v>
      </c>
      <c r="F14" s="529">
        <v>11</v>
      </c>
      <c r="G14" s="529">
        <v>0</v>
      </c>
      <c r="H14" s="535">
        <v>509</v>
      </c>
    </row>
    <row r="15" spans="1:8" s="97" customFormat="1" ht="24.75" customHeight="1">
      <c r="A15" s="534" t="s">
        <v>476</v>
      </c>
      <c r="B15" s="529">
        <v>326</v>
      </c>
      <c r="C15" s="529">
        <v>24</v>
      </c>
      <c r="D15" s="529">
        <v>0</v>
      </c>
      <c r="E15" s="529">
        <v>1</v>
      </c>
      <c r="F15" s="529">
        <v>28</v>
      </c>
      <c r="G15" s="529">
        <v>5</v>
      </c>
      <c r="H15" s="535">
        <v>384</v>
      </c>
    </row>
    <row r="16" spans="1:8" s="97" customFormat="1" ht="25.5" customHeight="1">
      <c r="A16" s="534" t="s">
        <v>875</v>
      </c>
      <c r="B16" s="528">
        <v>1383</v>
      </c>
      <c r="C16" s="528">
        <v>312</v>
      </c>
      <c r="D16" s="528">
        <v>12</v>
      </c>
      <c r="E16" s="528">
        <v>9</v>
      </c>
      <c r="F16" s="528">
        <v>784</v>
      </c>
      <c r="G16" s="528">
        <v>15</v>
      </c>
      <c r="H16" s="533">
        <v>2515</v>
      </c>
    </row>
    <row r="17" spans="1:8" s="97" customFormat="1" ht="24.75" customHeight="1">
      <c r="A17" s="534" t="s">
        <v>876</v>
      </c>
      <c r="B17" s="529">
        <v>1262</v>
      </c>
      <c r="C17" s="529">
        <v>1468</v>
      </c>
      <c r="D17" s="529">
        <v>46</v>
      </c>
      <c r="E17" s="529">
        <v>0</v>
      </c>
      <c r="F17" s="529">
        <v>0</v>
      </c>
      <c r="G17" s="529">
        <v>0</v>
      </c>
      <c r="H17" s="535">
        <v>2776</v>
      </c>
    </row>
    <row r="18" spans="1:8" s="97" customFormat="1" ht="24.75" customHeight="1">
      <c r="A18" s="534" t="s">
        <v>877</v>
      </c>
      <c r="B18" s="529">
        <v>1626</v>
      </c>
      <c r="C18" s="529">
        <v>1287</v>
      </c>
      <c r="D18" s="529">
        <v>115</v>
      </c>
      <c r="E18" s="529">
        <v>0</v>
      </c>
      <c r="F18" s="529">
        <v>130</v>
      </c>
      <c r="G18" s="529">
        <v>0</v>
      </c>
      <c r="H18" s="535">
        <v>3158</v>
      </c>
    </row>
    <row r="19" spans="1:8" s="97" customFormat="1" ht="24.75" customHeight="1" thickBot="1">
      <c r="A19" s="536" t="s">
        <v>770</v>
      </c>
      <c r="B19" s="537">
        <v>8392</v>
      </c>
      <c r="C19" s="537">
        <v>4820</v>
      </c>
      <c r="D19" s="537">
        <v>280</v>
      </c>
      <c r="E19" s="537">
        <v>709</v>
      </c>
      <c r="F19" s="537">
        <v>1980</v>
      </c>
      <c r="G19" s="537">
        <v>90</v>
      </c>
      <c r="H19" s="538">
        <v>16271</v>
      </c>
    </row>
    <row r="20" spans="1:8" ht="14.25" customHeight="1" thickTop="1">
      <c r="A20" s="1099"/>
      <c r="B20" s="1099"/>
      <c r="C20" s="1099"/>
      <c r="D20" s="1099"/>
      <c r="E20" s="1099"/>
      <c r="F20" s="1099"/>
      <c r="G20" s="1099"/>
      <c r="H20" s="1099"/>
    </row>
    <row r="21" spans="1:7" ht="14.25" customHeight="1">
      <c r="A21" s="863" t="s">
        <v>860</v>
      </c>
      <c r="B21" s="863"/>
      <c r="C21" s="863"/>
      <c r="D21" s="863"/>
      <c r="E21" s="863"/>
      <c r="F21"/>
      <c r="G21"/>
    </row>
    <row r="22" spans="1:8" ht="14.25" customHeight="1">
      <c r="A22" s="777" t="s">
        <v>861</v>
      </c>
      <c r="B22" s="781"/>
      <c r="C22" s="781"/>
      <c r="D22" s="781"/>
      <c r="E22" s="781"/>
      <c r="F22" s="781"/>
      <c r="G22" s="781"/>
      <c r="H22" s="781"/>
    </row>
    <row r="23" spans="1:8" ht="14.25" customHeight="1">
      <c r="A23" s="776" t="s">
        <v>385</v>
      </c>
      <c r="B23" s="776"/>
      <c r="C23" s="776"/>
      <c r="D23" s="776"/>
      <c r="E23" s="776"/>
      <c r="F23" s="776"/>
      <c r="G23" s="776"/>
      <c r="H23" s="225"/>
    </row>
    <row r="24" spans="1:7" ht="12.75">
      <c r="A24"/>
      <c r="B24"/>
      <c r="C24"/>
      <c r="D24"/>
      <c r="E24"/>
      <c r="F24"/>
      <c r="G24"/>
    </row>
    <row r="25" spans="1:7" ht="12.75">
      <c r="A25"/>
      <c r="B25" s="177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3:4" ht="15.75">
      <c r="C27" s="764" t="s">
        <v>259</v>
      </c>
      <c r="D27" s="764"/>
    </row>
    <row r="28" spans="3:4" ht="15.75">
      <c r="C28"/>
      <c r="D28"/>
    </row>
  </sheetData>
  <sheetProtection/>
  <mergeCells count="7">
    <mergeCell ref="A2:H2"/>
    <mergeCell ref="A3:H3"/>
    <mergeCell ref="A21:E21"/>
    <mergeCell ref="A22:H22"/>
    <mergeCell ref="A23:G23"/>
    <mergeCell ref="C27:D27"/>
    <mergeCell ref="A20:H2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33.125" style="73" customWidth="1"/>
    <col min="2" max="2" width="12.75390625" style="73" customWidth="1"/>
    <col min="3" max="3" width="10.75390625" style="73" customWidth="1"/>
    <col min="4" max="4" width="14.625" style="73" customWidth="1"/>
    <col min="5" max="8" width="10.75390625" style="73" customWidth="1"/>
    <col min="9" max="9" width="12.75390625" style="73" customWidth="1"/>
    <col min="10" max="10" width="10.75390625" style="73" customWidth="1"/>
    <col min="11" max="11" width="14.25390625" style="73" customWidth="1"/>
    <col min="12" max="15" width="10.75390625" style="73" customWidth="1"/>
    <col min="16" max="16" width="12.75390625" style="73" customWidth="1"/>
    <col min="17" max="17" width="10.75390625" style="73" customWidth="1"/>
    <col min="18" max="18" width="13.75390625" style="73" customWidth="1"/>
    <col min="19" max="21" width="10.75390625" style="73" customWidth="1"/>
    <col min="22" max="22" width="10.75390625" style="0" customWidth="1"/>
  </cols>
  <sheetData>
    <row r="1" spans="1:22" ht="16.5" thickBot="1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/>
      <c r="Q1"/>
      <c r="R1"/>
      <c r="S1"/>
      <c r="T1"/>
      <c r="V1" s="175" t="s">
        <v>261</v>
      </c>
    </row>
    <row r="2" spans="1:22" ht="30.75" customHeight="1" thickBot="1" thickTop="1">
      <c r="A2" s="1110" t="s">
        <v>735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1"/>
      <c r="Q2" s="1111"/>
      <c r="R2" s="1111"/>
      <c r="S2" s="1111"/>
      <c r="T2" s="1111"/>
      <c r="U2" s="1111"/>
      <c r="V2" s="1112"/>
    </row>
    <row r="3" spans="1:22" ht="48.75" customHeight="1" thickBot="1">
      <c r="A3" s="1118" t="s">
        <v>968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20"/>
      <c r="Q3" s="1120"/>
      <c r="R3" s="1120"/>
      <c r="S3" s="1120"/>
      <c r="T3" s="1120"/>
      <c r="U3" s="1120"/>
      <c r="V3" s="1121"/>
    </row>
    <row r="4" spans="1:22" ht="21" customHeight="1" thickBot="1">
      <c r="A4" s="623"/>
      <c r="B4" s="1090">
        <v>2015</v>
      </c>
      <c r="C4" s="1091"/>
      <c r="D4" s="1091"/>
      <c r="E4" s="1091"/>
      <c r="F4" s="1091"/>
      <c r="G4" s="1091"/>
      <c r="H4" s="1122"/>
      <c r="I4" s="1090">
        <v>2016</v>
      </c>
      <c r="J4" s="1091"/>
      <c r="K4" s="1091"/>
      <c r="L4" s="1091"/>
      <c r="M4" s="1091"/>
      <c r="N4" s="1091"/>
      <c r="O4" s="1122"/>
      <c r="P4" s="1091">
        <v>2017</v>
      </c>
      <c r="Q4" s="1091"/>
      <c r="R4" s="1091"/>
      <c r="S4" s="1091"/>
      <c r="T4" s="1091"/>
      <c r="U4" s="1091"/>
      <c r="V4" s="1122"/>
    </row>
    <row r="5" spans="1:22" ht="54" customHeight="1" thickBot="1">
      <c r="A5" s="724" t="s">
        <v>737</v>
      </c>
      <c r="B5" s="730" t="s">
        <v>738</v>
      </c>
      <c r="C5" s="527" t="s">
        <v>739</v>
      </c>
      <c r="D5" s="527" t="s">
        <v>740</v>
      </c>
      <c r="E5" s="527" t="s">
        <v>741</v>
      </c>
      <c r="F5" s="527" t="s">
        <v>742</v>
      </c>
      <c r="G5" s="527" t="s">
        <v>743</v>
      </c>
      <c r="H5" s="731" t="s">
        <v>744</v>
      </c>
      <c r="I5" s="730" t="s">
        <v>738</v>
      </c>
      <c r="J5" s="527" t="s">
        <v>739</v>
      </c>
      <c r="K5" s="527" t="s">
        <v>740</v>
      </c>
      <c r="L5" s="527" t="s">
        <v>741</v>
      </c>
      <c r="M5" s="527" t="s">
        <v>742</v>
      </c>
      <c r="N5" s="527" t="s">
        <v>743</v>
      </c>
      <c r="O5" s="731" t="s">
        <v>744</v>
      </c>
      <c r="P5" s="723" t="s">
        <v>738</v>
      </c>
      <c r="Q5" s="527" t="s">
        <v>739</v>
      </c>
      <c r="R5" s="527" t="s">
        <v>740</v>
      </c>
      <c r="S5" s="527" t="s">
        <v>741</v>
      </c>
      <c r="T5" s="527" t="s">
        <v>742</v>
      </c>
      <c r="U5" s="527" t="s">
        <v>743</v>
      </c>
      <c r="V5" s="531" t="s">
        <v>744</v>
      </c>
    </row>
    <row r="6" spans="1:22" s="97" customFormat="1" ht="31.5" customHeight="1">
      <c r="A6" s="725" t="s">
        <v>745</v>
      </c>
      <c r="B6" s="732">
        <v>0</v>
      </c>
      <c r="C6" s="528">
        <v>0</v>
      </c>
      <c r="D6" s="528">
        <v>19</v>
      </c>
      <c r="E6" s="528" t="s">
        <v>20</v>
      </c>
      <c r="F6" s="528">
        <v>19</v>
      </c>
      <c r="G6" s="528" t="s">
        <v>20</v>
      </c>
      <c r="H6" s="733">
        <v>19</v>
      </c>
      <c r="I6" s="732">
        <v>0</v>
      </c>
      <c r="J6" s="528">
        <v>0</v>
      </c>
      <c r="K6" s="528">
        <v>7</v>
      </c>
      <c r="L6" s="528" t="s">
        <v>20</v>
      </c>
      <c r="M6" s="528">
        <v>7</v>
      </c>
      <c r="N6" s="528" t="s">
        <v>20</v>
      </c>
      <c r="O6" s="533"/>
      <c r="P6" s="728" t="s">
        <v>20</v>
      </c>
      <c r="Q6" s="528" t="s">
        <v>20</v>
      </c>
      <c r="R6" s="528">
        <v>17</v>
      </c>
      <c r="S6" s="528" t="s">
        <v>20</v>
      </c>
      <c r="T6" s="528" t="s">
        <v>20</v>
      </c>
      <c r="U6" s="528"/>
      <c r="V6" s="533">
        <v>17</v>
      </c>
    </row>
    <row r="7" spans="1:22" s="97" customFormat="1" ht="31.5" customHeight="1">
      <c r="A7" s="726" t="s">
        <v>746</v>
      </c>
      <c r="B7" s="734">
        <v>0</v>
      </c>
      <c r="C7" s="529">
        <v>0</v>
      </c>
      <c r="D7" s="529">
        <v>19</v>
      </c>
      <c r="E7" s="529" t="s">
        <v>20</v>
      </c>
      <c r="F7" s="529">
        <v>19</v>
      </c>
      <c r="G7" s="529" t="s">
        <v>20</v>
      </c>
      <c r="H7" s="735">
        <v>19</v>
      </c>
      <c r="I7" s="734">
        <v>0</v>
      </c>
      <c r="J7" s="529">
        <v>0</v>
      </c>
      <c r="K7" s="529">
        <v>18</v>
      </c>
      <c r="L7" s="529" t="s">
        <v>20</v>
      </c>
      <c r="M7" s="529">
        <v>18</v>
      </c>
      <c r="N7" s="529" t="s">
        <v>20</v>
      </c>
      <c r="O7" s="535"/>
      <c r="P7" s="729" t="s">
        <v>20</v>
      </c>
      <c r="Q7" s="529" t="s">
        <v>20</v>
      </c>
      <c r="R7" s="529">
        <v>12</v>
      </c>
      <c r="S7" s="529" t="s">
        <v>20</v>
      </c>
      <c r="T7" s="529" t="s">
        <v>20</v>
      </c>
      <c r="U7" s="529"/>
      <c r="V7" s="535">
        <v>12</v>
      </c>
    </row>
    <row r="8" spans="1:22" s="97" customFormat="1" ht="31.5" customHeight="1">
      <c r="A8" s="726" t="s">
        <v>747</v>
      </c>
      <c r="B8" s="734">
        <v>3</v>
      </c>
      <c r="C8" s="529">
        <v>38</v>
      </c>
      <c r="D8" s="529">
        <v>515</v>
      </c>
      <c r="E8" s="529" t="s">
        <v>20</v>
      </c>
      <c r="F8" s="529">
        <v>556</v>
      </c>
      <c r="G8" s="529">
        <v>606</v>
      </c>
      <c r="H8" s="735">
        <v>-50</v>
      </c>
      <c r="I8" s="734">
        <v>3</v>
      </c>
      <c r="J8" s="529">
        <v>46</v>
      </c>
      <c r="K8" s="529">
        <v>536</v>
      </c>
      <c r="L8" s="529" t="s">
        <v>20</v>
      </c>
      <c r="M8" s="529">
        <v>585</v>
      </c>
      <c r="N8" s="529">
        <v>606</v>
      </c>
      <c r="O8" s="535">
        <v>21</v>
      </c>
      <c r="P8" s="729" t="s">
        <v>20</v>
      </c>
      <c r="Q8" s="529" t="s">
        <v>20</v>
      </c>
      <c r="R8" s="529">
        <v>574</v>
      </c>
      <c r="S8" s="529" t="s">
        <v>20</v>
      </c>
      <c r="T8" s="529" t="s">
        <v>20</v>
      </c>
      <c r="U8" s="529">
        <v>698</v>
      </c>
      <c r="V8" s="535">
        <v>-124</v>
      </c>
    </row>
    <row r="9" spans="1:22" s="97" customFormat="1" ht="31.5" customHeight="1">
      <c r="A9" s="726" t="s">
        <v>748</v>
      </c>
      <c r="B9" s="734">
        <v>38</v>
      </c>
      <c r="C9" s="529">
        <v>450</v>
      </c>
      <c r="D9" s="529">
        <v>124</v>
      </c>
      <c r="E9" s="529" t="s">
        <v>20</v>
      </c>
      <c r="F9" s="529">
        <v>612</v>
      </c>
      <c r="G9" s="529">
        <v>554</v>
      </c>
      <c r="H9" s="735">
        <v>58</v>
      </c>
      <c r="I9" s="734">
        <v>29</v>
      </c>
      <c r="J9" s="529">
        <v>451</v>
      </c>
      <c r="K9" s="529">
        <v>87</v>
      </c>
      <c r="L9" s="529" t="s">
        <v>20</v>
      </c>
      <c r="M9" s="529">
        <v>567</v>
      </c>
      <c r="N9" s="529">
        <v>554</v>
      </c>
      <c r="O9" s="535">
        <v>13</v>
      </c>
      <c r="P9" s="729" t="s">
        <v>20</v>
      </c>
      <c r="Q9" s="529" t="s">
        <v>20</v>
      </c>
      <c r="R9" s="529">
        <v>615</v>
      </c>
      <c r="S9" s="529" t="s">
        <v>20</v>
      </c>
      <c r="T9" s="529" t="s">
        <v>20</v>
      </c>
      <c r="U9" s="529">
        <v>604</v>
      </c>
      <c r="V9" s="535">
        <v>11</v>
      </c>
    </row>
    <row r="10" spans="1:22" s="97" customFormat="1" ht="24.75" customHeight="1">
      <c r="A10" s="726" t="s">
        <v>749</v>
      </c>
      <c r="B10" s="734">
        <v>0</v>
      </c>
      <c r="C10" s="529">
        <v>0</v>
      </c>
      <c r="D10" s="529">
        <v>154</v>
      </c>
      <c r="E10" s="529" t="s">
        <v>20</v>
      </c>
      <c r="F10" s="529">
        <v>154</v>
      </c>
      <c r="G10" s="529" t="s">
        <v>20</v>
      </c>
      <c r="H10" s="735">
        <v>154</v>
      </c>
      <c r="I10" s="734">
        <v>0</v>
      </c>
      <c r="J10" s="529">
        <v>0</v>
      </c>
      <c r="K10" s="529">
        <v>151</v>
      </c>
      <c r="L10" s="529" t="s">
        <v>20</v>
      </c>
      <c r="M10" s="529">
        <v>151</v>
      </c>
      <c r="N10" s="529" t="s">
        <v>20</v>
      </c>
      <c r="O10" s="535"/>
      <c r="P10" s="729" t="s">
        <v>20</v>
      </c>
      <c r="Q10" s="529" t="s">
        <v>20</v>
      </c>
      <c r="R10" s="529">
        <v>155</v>
      </c>
      <c r="S10" s="529" t="s">
        <v>20</v>
      </c>
      <c r="T10" s="529" t="s">
        <v>20</v>
      </c>
      <c r="U10" s="529"/>
      <c r="V10" s="535">
        <v>155</v>
      </c>
    </row>
    <row r="11" spans="1:22" s="97" customFormat="1" ht="24.75" customHeight="1">
      <c r="A11" s="726" t="s">
        <v>750</v>
      </c>
      <c r="B11" s="734">
        <v>1</v>
      </c>
      <c r="C11" s="529">
        <v>11</v>
      </c>
      <c r="D11" s="529">
        <v>117</v>
      </c>
      <c r="E11" s="529" t="s">
        <v>20</v>
      </c>
      <c r="F11" s="529">
        <v>129</v>
      </c>
      <c r="G11" s="529" t="s">
        <v>20</v>
      </c>
      <c r="H11" s="735">
        <v>129</v>
      </c>
      <c r="I11" s="734">
        <v>1</v>
      </c>
      <c r="J11" s="529">
        <v>12</v>
      </c>
      <c r="K11" s="529">
        <v>120</v>
      </c>
      <c r="L11" s="529" t="s">
        <v>20</v>
      </c>
      <c r="M11" s="529">
        <v>133</v>
      </c>
      <c r="N11" s="529" t="s">
        <v>20</v>
      </c>
      <c r="O11" s="535"/>
      <c r="P11" s="729" t="s">
        <v>20</v>
      </c>
      <c r="Q11" s="529" t="s">
        <v>20</v>
      </c>
      <c r="R11" s="529">
        <v>135</v>
      </c>
      <c r="S11" s="529" t="s">
        <v>20</v>
      </c>
      <c r="T11" s="529" t="s">
        <v>20</v>
      </c>
      <c r="U11" s="529"/>
      <c r="V11" s="535">
        <v>135</v>
      </c>
    </row>
    <row r="12" spans="1:22" s="97" customFormat="1" ht="24.75" customHeight="1">
      <c r="A12" s="726" t="s">
        <v>474</v>
      </c>
      <c r="B12" s="734">
        <v>4</v>
      </c>
      <c r="C12" s="529">
        <v>0</v>
      </c>
      <c r="D12" s="529">
        <v>32</v>
      </c>
      <c r="E12" s="529" t="s">
        <v>20</v>
      </c>
      <c r="F12" s="529">
        <v>36</v>
      </c>
      <c r="G12" s="529">
        <v>31</v>
      </c>
      <c r="H12" s="735">
        <v>5</v>
      </c>
      <c r="I12" s="734">
        <v>4</v>
      </c>
      <c r="J12" s="529">
        <v>0</v>
      </c>
      <c r="K12" s="529">
        <v>34</v>
      </c>
      <c r="L12" s="529" t="s">
        <v>20</v>
      </c>
      <c r="M12" s="529">
        <v>38</v>
      </c>
      <c r="N12" s="529">
        <v>31</v>
      </c>
      <c r="O12" s="535"/>
      <c r="P12" s="729" t="s">
        <v>20</v>
      </c>
      <c r="Q12" s="529" t="s">
        <v>20</v>
      </c>
      <c r="R12" s="529">
        <v>38</v>
      </c>
      <c r="S12" s="529" t="s">
        <v>20</v>
      </c>
      <c r="T12" s="529" t="s">
        <v>20</v>
      </c>
      <c r="U12" s="529">
        <v>40</v>
      </c>
      <c r="V12" s="535">
        <v>-2</v>
      </c>
    </row>
    <row r="13" spans="1:22" s="97" customFormat="1" ht="24.75" customHeight="1">
      <c r="A13" s="726" t="s">
        <v>478</v>
      </c>
      <c r="B13" s="734">
        <v>5</v>
      </c>
      <c r="C13" s="529">
        <v>578</v>
      </c>
      <c r="D13" s="529">
        <v>366</v>
      </c>
      <c r="E13" s="529" t="s">
        <v>20</v>
      </c>
      <c r="F13" s="529">
        <v>949</v>
      </c>
      <c r="G13" s="529">
        <v>469</v>
      </c>
      <c r="H13" s="735">
        <v>480</v>
      </c>
      <c r="I13" s="734">
        <v>6</v>
      </c>
      <c r="J13" s="529">
        <v>548</v>
      </c>
      <c r="K13" s="529">
        <v>361</v>
      </c>
      <c r="L13" s="529" t="s">
        <v>20</v>
      </c>
      <c r="M13" s="529">
        <v>915</v>
      </c>
      <c r="N13" s="529">
        <v>469</v>
      </c>
      <c r="O13" s="535"/>
      <c r="P13" s="729" t="s">
        <v>20</v>
      </c>
      <c r="Q13" s="529" t="s">
        <v>20</v>
      </c>
      <c r="R13" s="529">
        <v>903</v>
      </c>
      <c r="S13" s="529" t="s">
        <v>20</v>
      </c>
      <c r="T13" s="529" t="s">
        <v>20</v>
      </c>
      <c r="U13" s="529">
        <v>579</v>
      </c>
      <c r="V13" s="535">
        <v>324</v>
      </c>
    </row>
    <row r="14" spans="1:22" s="97" customFormat="1" ht="24.75" customHeight="1">
      <c r="A14" s="726" t="s">
        <v>475</v>
      </c>
      <c r="B14" s="734">
        <v>14</v>
      </c>
      <c r="C14" s="529">
        <v>205</v>
      </c>
      <c r="D14" s="529">
        <v>1363</v>
      </c>
      <c r="E14" s="529" t="s">
        <v>20</v>
      </c>
      <c r="F14" s="529">
        <v>1582</v>
      </c>
      <c r="G14" s="529">
        <v>1953</v>
      </c>
      <c r="H14" s="735">
        <v>-371</v>
      </c>
      <c r="I14" s="734">
        <v>13</v>
      </c>
      <c r="J14" s="529">
        <v>178</v>
      </c>
      <c r="K14" s="529">
        <v>1369</v>
      </c>
      <c r="L14" s="529" t="s">
        <v>20</v>
      </c>
      <c r="M14" s="529">
        <v>1560</v>
      </c>
      <c r="N14" s="529">
        <v>1953</v>
      </c>
      <c r="O14" s="535">
        <v>403</v>
      </c>
      <c r="P14" s="729" t="s">
        <v>20</v>
      </c>
      <c r="Q14" s="529" t="s">
        <v>20</v>
      </c>
      <c r="R14" s="529">
        <v>1577</v>
      </c>
      <c r="S14" s="529" t="s">
        <v>20</v>
      </c>
      <c r="T14" s="529" t="s">
        <v>20</v>
      </c>
      <c r="U14" s="529">
        <v>1567</v>
      </c>
      <c r="V14" s="535">
        <v>10</v>
      </c>
    </row>
    <row r="15" spans="1:22" s="97" customFormat="1" ht="24.75" customHeight="1">
      <c r="A15" s="726" t="s">
        <v>751</v>
      </c>
      <c r="B15" s="734">
        <v>44</v>
      </c>
      <c r="C15" s="529">
        <v>79</v>
      </c>
      <c r="D15" s="529">
        <v>202</v>
      </c>
      <c r="E15" s="529" t="s">
        <v>20</v>
      </c>
      <c r="F15" s="529">
        <v>325</v>
      </c>
      <c r="G15" s="529">
        <v>266</v>
      </c>
      <c r="H15" s="735">
        <v>59</v>
      </c>
      <c r="I15" s="734">
        <v>43</v>
      </c>
      <c r="J15" s="529">
        <v>79</v>
      </c>
      <c r="K15" s="529">
        <v>195</v>
      </c>
      <c r="L15" s="529" t="s">
        <v>20</v>
      </c>
      <c r="M15" s="529">
        <v>317</v>
      </c>
      <c r="N15" s="529">
        <v>266</v>
      </c>
      <c r="O15" s="535"/>
      <c r="P15" s="729" t="s">
        <v>20</v>
      </c>
      <c r="Q15" s="529" t="s">
        <v>20</v>
      </c>
      <c r="R15" s="529">
        <v>311</v>
      </c>
      <c r="S15" s="529" t="s">
        <v>20</v>
      </c>
      <c r="T15" s="529" t="s">
        <v>20</v>
      </c>
      <c r="U15" s="529">
        <v>275</v>
      </c>
      <c r="V15" s="535">
        <v>36</v>
      </c>
    </row>
    <row r="16" spans="1:22" s="97" customFormat="1" ht="24.75" customHeight="1">
      <c r="A16" s="726" t="s">
        <v>752</v>
      </c>
      <c r="B16" s="734">
        <v>1</v>
      </c>
      <c r="C16" s="529">
        <v>100</v>
      </c>
      <c r="D16" s="529">
        <v>210</v>
      </c>
      <c r="E16" s="529" t="s">
        <v>20</v>
      </c>
      <c r="F16" s="529">
        <v>311</v>
      </c>
      <c r="G16" s="529">
        <v>231</v>
      </c>
      <c r="H16" s="735">
        <v>80</v>
      </c>
      <c r="I16" s="734">
        <v>1</v>
      </c>
      <c r="J16" s="529">
        <v>100</v>
      </c>
      <c r="K16" s="529">
        <v>215</v>
      </c>
      <c r="L16" s="529" t="s">
        <v>20</v>
      </c>
      <c r="M16" s="529">
        <v>316</v>
      </c>
      <c r="N16" s="529">
        <v>231</v>
      </c>
      <c r="O16" s="535"/>
      <c r="P16" s="729" t="s">
        <v>20</v>
      </c>
      <c r="Q16" s="529" t="s">
        <v>20</v>
      </c>
      <c r="R16" s="529">
        <v>302</v>
      </c>
      <c r="S16" s="529" t="s">
        <v>20</v>
      </c>
      <c r="T16" s="529" t="s">
        <v>20</v>
      </c>
      <c r="U16" s="529">
        <v>249</v>
      </c>
      <c r="V16" s="535">
        <v>53</v>
      </c>
    </row>
    <row r="17" spans="1:22" s="97" customFormat="1" ht="25.5" customHeight="1">
      <c r="A17" s="726" t="s">
        <v>753</v>
      </c>
      <c r="B17" s="734">
        <v>0</v>
      </c>
      <c r="C17" s="529">
        <v>31</v>
      </c>
      <c r="D17" s="529">
        <v>197</v>
      </c>
      <c r="E17" s="529" t="s">
        <v>20</v>
      </c>
      <c r="F17" s="529">
        <v>228</v>
      </c>
      <c r="G17" s="529">
        <v>184</v>
      </c>
      <c r="H17" s="735">
        <v>44</v>
      </c>
      <c r="I17" s="734">
        <v>0</v>
      </c>
      <c r="J17" s="529">
        <v>31</v>
      </c>
      <c r="K17" s="529">
        <v>175</v>
      </c>
      <c r="L17" s="529" t="s">
        <v>20</v>
      </c>
      <c r="M17" s="529">
        <v>206</v>
      </c>
      <c r="N17" s="529">
        <v>184</v>
      </c>
      <c r="O17" s="535"/>
      <c r="P17" s="729" t="s">
        <v>20</v>
      </c>
      <c r="Q17" s="529" t="s">
        <v>20</v>
      </c>
      <c r="R17" s="529">
        <v>209</v>
      </c>
      <c r="S17" s="529" t="s">
        <v>20</v>
      </c>
      <c r="T17" s="529" t="s">
        <v>20</v>
      </c>
      <c r="U17" s="529">
        <v>199</v>
      </c>
      <c r="V17" s="535">
        <v>10</v>
      </c>
    </row>
    <row r="18" spans="1:22" s="97" customFormat="1" ht="24.75" customHeight="1">
      <c r="A18" s="726" t="s">
        <v>754</v>
      </c>
      <c r="B18" s="734">
        <v>0</v>
      </c>
      <c r="C18" s="529">
        <v>0</v>
      </c>
      <c r="D18" s="529">
        <v>135</v>
      </c>
      <c r="E18" s="529" t="s">
        <v>20</v>
      </c>
      <c r="F18" s="529">
        <v>135</v>
      </c>
      <c r="G18" s="529">
        <v>102</v>
      </c>
      <c r="H18" s="735">
        <v>33</v>
      </c>
      <c r="I18" s="734">
        <v>0</v>
      </c>
      <c r="J18" s="529">
        <v>0</v>
      </c>
      <c r="K18" s="529">
        <v>127</v>
      </c>
      <c r="L18" s="529" t="s">
        <v>20</v>
      </c>
      <c r="M18" s="529">
        <v>127</v>
      </c>
      <c r="N18" s="529">
        <v>102</v>
      </c>
      <c r="O18" s="535"/>
      <c r="P18" s="729" t="s">
        <v>20</v>
      </c>
      <c r="Q18" s="529" t="s">
        <v>20</v>
      </c>
      <c r="R18" s="529">
        <v>125</v>
      </c>
      <c r="S18" s="529" t="s">
        <v>20</v>
      </c>
      <c r="T18" s="529" t="s">
        <v>20</v>
      </c>
      <c r="U18" s="529">
        <v>112</v>
      </c>
      <c r="V18" s="535">
        <v>13</v>
      </c>
    </row>
    <row r="19" spans="1:22" s="97" customFormat="1" ht="24.75" customHeight="1">
      <c r="A19" s="726" t="s">
        <v>755</v>
      </c>
      <c r="B19" s="734">
        <v>2</v>
      </c>
      <c r="C19" s="529">
        <v>70</v>
      </c>
      <c r="D19" s="529">
        <v>8</v>
      </c>
      <c r="E19" s="529" t="s">
        <v>20</v>
      </c>
      <c r="F19" s="529">
        <v>80</v>
      </c>
      <c r="G19" s="529">
        <v>49</v>
      </c>
      <c r="H19" s="735">
        <v>31</v>
      </c>
      <c r="I19" s="734">
        <v>1</v>
      </c>
      <c r="J19" s="529">
        <v>65</v>
      </c>
      <c r="K19" s="529">
        <v>7</v>
      </c>
      <c r="L19" s="529" t="s">
        <v>20</v>
      </c>
      <c r="M19" s="529">
        <v>73</v>
      </c>
      <c r="N19" s="529">
        <v>49</v>
      </c>
      <c r="O19" s="535"/>
      <c r="P19" s="729" t="s">
        <v>20</v>
      </c>
      <c r="Q19" s="529" t="s">
        <v>20</v>
      </c>
      <c r="R19" s="529">
        <v>77</v>
      </c>
      <c r="S19" s="529" t="s">
        <v>20</v>
      </c>
      <c r="T19" s="529" t="s">
        <v>20</v>
      </c>
      <c r="U19" s="529">
        <v>49</v>
      </c>
      <c r="V19" s="535">
        <v>28</v>
      </c>
    </row>
    <row r="20" spans="1:22" s="97" customFormat="1" ht="24.75" customHeight="1">
      <c r="A20" s="726" t="s">
        <v>756</v>
      </c>
      <c r="B20" s="734">
        <v>83</v>
      </c>
      <c r="C20" s="529">
        <v>0</v>
      </c>
      <c r="D20" s="529">
        <v>3</v>
      </c>
      <c r="E20" s="529" t="s">
        <v>20</v>
      </c>
      <c r="F20" s="529">
        <v>86</v>
      </c>
      <c r="G20" s="529">
        <v>65</v>
      </c>
      <c r="H20" s="735">
        <v>21</v>
      </c>
      <c r="I20" s="734">
        <v>94</v>
      </c>
      <c r="J20" s="529">
        <v>0</v>
      </c>
      <c r="K20" s="529">
        <v>4</v>
      </c>
      <c r="L20" s="529" t="s">
        <v>20</v>
      </c>
      <c r="M20" s="529">
        <v>98</v>
      </c>
      <c r="N20" s="529">
        <v>65</v>
      </c>
      <c r="O20" s="535"/>
      <c r="P20" s="729" t="s">
        <v>20</v>
      </c>
      <c r="Q20" s="529" t="s">
        <v>20</v>
      </c>
      <c r="R20" s="529">
        <v>121</v>
      </c>
      <c r="S20" s="529" t="s">
        <v>20</v>
      </c>
      <c r="T20" s="529" t="s">
        <v>20</v>
      </c>
      <c r="U20" s="529">
        <v>168</v>
      </c>
      <c r="V20" s="535">
        <v>-47</v>
      </c>
    </row>
    <row r="21" spans="1:22" s="97" customFormat="1" ht="24.75" customHeight="1">
      <c r="A21" s="726" t="s">
        <v>757</v>
      </c>
      <c r="B21" s="734">
        <v>222</v>
      </c>
      <c r="C21" s="529">
        <v>13</v>
      </c>
      <c r="D21" s="529">
        <v>57</v>
      </c>
      <c r="E21" s="529" t="s">
        <v>20</v>
      </c>
      <c r="F21" s="529">
        <v>292</v>
      </c>
      <c r="G21" s="529">
        <v>361</v>
      </c>
      <c r="H21" s="735">
        <v>-69</v>
      </c>
      <c r="I21" s="734">
        <v>254</v>
      </c>
      <c r="J21" s="529">
        <v>16</v>
      </c>
      <c r="K21" s="529">
        <v>45</v>
      </c>
      <c r="L21" s="529" t="s">
        <v>20</v>
      </c>
      <c r="M21" s="529">
        <v>315</v>
      </c>
      <c r="N21" s="529">
        <v>361</v>
      </c>
      <c r="O21" s="535">
        <v>46</v>
      </c>
      <c r="P21" s="729" t="s">
        <v>20</v>
      </c>
      <c r="Q21" s="529" t="s">
        <v>20</v>
      </c>
      <c r="R21" s="529">
        <v>321</v>
      </c>
      <c r="S21" s="529" t="s">
        <v>20</v>
      </c>
      <c r="T21" s="529" t="s">
        <v>20</v>
      </c>
      <c r="U21" s="529">
        <v>532</v>
      </c>
      <c r="V21" s="535">
        <v>-211</v>
      </c>
    </row>
    <row r="22" spans="1:22" s="97" customFormat="1" ht="24.75" customHeight="1">
      <c r="A22" s="726" t="s">
        <v>758</v>
      </c>
      <c r="B22" s="734">
        <v>0</v>
      </c>
      <c r="C22" s="529">
        <v>0</v>
      </c>
      <c r="D22" s="529">
        <v>22</v>
      </c>
      <c r="E22" s="529" t="s">
        <v>20</v>
      </c>
      <c r="F22" s="529">
        <v>22</v>
      </c>
      <c r="G22" s="529">
        <v>36</v>
      </c>
      <c r="H22" s="735">
        <v>-14</v>
      </c>
      <c r="I22" s="734">
        <v>0</v>
      </c>
      <c r="J22" s="529">
        <v>0</v>
      </c>
      <c r="K22" s="529">
        <v>33</v>
      </c>
      <c r="L22" s="529" t="s">
        <v>20</v>
      </c>
      <c r="M22" s="529">
        <v>33</v>
      </c>
      <c r="N22" s="529">
        <v>36</v>
      </c>
      <c r="O22" s="535">
        <v>3</v>
      </c>
      <c r="P22" s="729" t="s">
        <v>20</v>
      </c>
      <c r="Q22" s="529" t="s">
        <v>20</v>
      </c>
      <c r="R22" s="529">
        <v>50</v>
      </c>
      <c r="S22" s="529" t="s">
        <v>20</v>
      </c>
      <c r="T22" s="529" t="s">
        <v>20</v>
      </c>
      <c r="U22" s="529">
        <v>64</v>
      </c>
      <c r="V22" s="535">
        <v>-14</v>
      </c>
    </row>
    <row r="23" spans="1:22" s="97" customFormat="1" ht="24.75" customHeight="1">
      <c r="A23" s="726" t="s">
        <v>759</v>
      </c>
      <c r="B23" s="734">
        <v>22</v>
      </c>
      <c r="C23" s="529">
        <v>52</v>
      </c>
      <c r="D23" s="529">
        <v>132</v>
      </c>
      <c r="E23" s="529" t="s">
        <v>20</v>
      </c>
      <c r="F23" s="529">
        <v>206</v>
      </c>
      <c r="G23" s="529">
        <v>180</v>
      </c>
      <c r="H23" s="735">
        <v>26</v>
      </c>
      <c r="I23" s="734">
        <v>23</v>
      </c>
      <c r="J23" s="529">
        <v>50</v>
      </c>
      <c r="K23" s="529">
        <v>114</v>
      </c>
      <c r="L23" s="529" t="s">
        <v>20</v>
      </c>
      <c r="M23" s="529">
        <v>187</v>
      </c>
      <c r="N23" s="529">
        <v>180</v>
      </c>
      <c r="O23" s="535"/>
      <c r="P23" s="729" t="s">
        <v>20</v>
      </c>
      <c r="Q23" s="529" t="s">
        <v>20</v>
      </c>
      <c r="R23" s="529">
        <v>206</v>
      </c>
      <c r="S23" s="529" t="s">
        <v>20</v>
      </c>
      <c r="T23" s="529" t="s">
        <v>20</v>
      </c>
      <c r="U23" s="529">
        <v>228</v>
      </c>
      <c r="V23" s="535">
        <v>-22</v>
      </c>
    </row>
    <row r="24" spans="1:22" s="97" customFormat="1" ht="24.75" customHeight="1">
      <c r="A24" s="726" t="s">
        <v>760</v>
      </c>
      <c r="B24" s="734">
        <v>0</v>
      </c>
      <c r="C24" s="529">
        <v>0</v>
      </c>
      <c r="D24" s="529">
        <v>8</v>
      </c>
      <c r="E24" s="529" t="s">
        <v>20</v>
      </c>
      <c r="F24" s="529">
        <v>8</v>
      </c>
      <c r="G24" s="529">
        <v>6</v>
      </c>
      <c r="H24" s="735">
        <v>2</v>
      </c>
      <c r="I24" s="734">
        <v>0</v>
      </c>
      <c r="J24" s="529">
        <v>0</v>
      </c>
      <c r="K24" s="529">
        <v>8</v>
      </c>
      <c r="L24" s="529" t="s">
        <v>20</v>
      </c>
      <c r="M24" s="529">
        <v>8</v>
      </c>
      <c r="N24" s="529">
        <v>6</v>
      </c>
      <c r="O24" s="535"/>
      <c r="P24" s="729" t="s">
        <v>20</v>
      </c>
      <c r="Q24" s="529" t="s">
        <v>20</v>
      </c>
      <c r="R24" s="529">
        <v>9</v>
      </c>
      <c r="S24" s="529" t="s">
        <v>20</v>
      </c>
      <c r="T24" s="529" t="s">
        <v>20</v>
      </c>
      <c r="U24" s="529">
        <v>19</v>
      </c>
      <c r="V24" s="535">
        <v>-10</v>
      </c>
    </row>
    <row r="25" spans="1:22" s="97" customFormat="1" ht="24.75" customHeight="1">
      <c r="A25" s="726" t="s">
        <v>761</v>
      </c>
      <c r="B25" s="734">
        <v>0</v>
      </c>
      <c r="C25" s="529">
        <v>0</v>
      </c>
      <c r="D25" s="529">
        <v>15</v>
      </c>
      <c r="E25" s="529" t="s">
        <v>20</v>
      </c>
      <c r="F25" s="529">
        <v>15</v>
      </c>
      <c r="G25" s="529">
        <v>14</v>
      </c>
      <c r="H25" s="735">
        <v>1</v>
      </c>
      <c r="I25" s="734">
        <v>0</v>
      </c>
      <c r="J25" s="529">
        <v>0</v>
      </c>
      <c r="K25" s="529">
        <v>16</v>
      </c>
      <c r="L25" s="529" t="s">
        <v>20</v>
      </c>
      <c r="M25" s="529">
        <v>16</v>
      </c>
      <c r="N25" s="529">
        <v>14</v>
      </c>
      <c r="O25" s="535"/>
      <c r="P25" s="729" t="s">
        <v>20</v>
      </c>
      <c r="Q25" s="529" t="s">
        <v>20</v>
      </c>
      <c r="R25" s="529">
        <v>20</v>
      </c>
      <c r="S25" s="529" t="s">
        <v>20</v>
      </c>
      <c r="T25" s="529" t="s">
        <v>20</v>
      </c>
      <c r="U25" s="529">
        <v>19</v>
      </c>
      <c r="V25" s="535">
        <v>1</v>
      </c>
    </row>
    <row r="26" spans="1:22" s="97" customFormat="1" ht="24.75" customHeight="1">
      <c r="A26" s="726" t="s">
        <v>762</v>
      </c>
      <c r="B26" s="734">
        <v>0</v>
      </c>
      <c r="C26" s="529">
        <v>0</v>
      </c>
      <c r="D26" s="529">
        <v>14</v>
      </c>
      <c r="E26" s="529" t="s">
        <v>20</v>
      </c>
      <c r="F26" s="529">
        <v>14</v>
      </c>
      <c r="G26" s="529">
        <v>9</v>
      </c>
      <c r="H26" s="735">
        <v>5</v>
      </c>
      <c r="I26" s="734">
        <v>0</v>
      </c>
      <c r="J26" s="529">
        <v>0</v>
      </c>
      <c r="K26" s="529">
        <v>12</v>
      </c>
      <c r="L26" s="529" t="s">
        <v>20</v>
      </c>
      <c r="M26" s="529">
        <v>12</v>
      </c>
      <c r="N26" s="529">
        <v>9</v>
      </c>
      <c r="O26" s="535"/>
      <c r="P26" s="729" t="s">
        <v>20</v>
      </c>
      <c r="Q26" s="529" t="s">
        <v>20</v>
      </c>
      <c r="R26" s="529">
        <v>11</v>
      </c>
      <c r="S26" s="529" t="s">
        <v>20</v>
      </c>
      <c r="T26" s="529" t="s">
        <v>20</v>
      </c>
      <c r="U26" s="529">
        <v>10</v>
      </c>
      <c r="V26" s="535">
        <v>1</v>
      </c>
    </row>
    <row r="27" spans="1:22" s="97" customFormat="1" ht="24.75" customHeight="1">
      <c r="A27" s="726" t="s">
        <v>763</v>
      </c>
      <c r="B27" s="734">
        <v>0</v>
      </c>
      <c r="C27" s="529">
        <v>6</v>
      </c>
      <c r="D27" s="529">
        <v>15</v>
      </c>
      <c r="E27" s="529" t="s">
        <v>20</v>
      </c>
      <c r="F27" s="529">
        <v>21</v>
      </c>
      <c r="G27" s="529">
        <v>28</v>
      </c>
      <c r="H27" s="735">
        <v>-7</v>
      </c>
      <c r="I27" s="734">
        <v>0</v>
      </c>
      <c r="J27" s="529">
        <v>8</v>
      </c>
      <c r="K27" s="529">
        <v>16</v>
      </c>
      <c r="L27" s="529" t="s">
        <v>20</v>
      </c>
      <c r="M27" s="529">
        <v>24</v>
      </c>
      <c r="N27" s="529">
        <v>28</v>
      </c>
      <c r="O27" s="535">
        <v>4</v>
      </c>
      <c r="P27" s="729" t="s">
        <v>20</v>
      </c>
      <c r="Q27" s="529" t="s">
        <v>20</v>
      </c>
      <c r="R27" s="529">
        <v>22</v>
      </c>
      <c r="S27" s="529" t="s">
        <v>20</v>
      </c>
      <c r="T27" s="529" t="s">
        <v>20</v>
      </c>
      <c r="U27" s="529">
        <v>31</v>
      </c>
      <c r="V27" s="535">
        <v>-9</v>
      </c>
    </row>
    <row r="28" spans="1:22" s="97" customFormat="1" ht="24.75" customHeight="1">
      <c r="A28" s="726" t="s">
        <v>764</v>
      </c>
      <c r="B28" s="734">
        <v>0</v>
      </c>
      <c r="C28" s="529">
        <v>2</v>
      </c>
      <c r="D28" s="529">
        <v>10</v>
      </c>
      <c r="E28" s="529" t="s">
        <v>20</v>
      </c>
      <c r="F28" s="529">
        <v>12</v>
      </c>
      <c r="G28" s="529">
        <v>19</v>
      </c>
      <c r="H28" s="735">
        <v>-7</v>
      </c>
      <c r="I28" s="734">
        <v>0</v>
      </c>
      <c r="J28" s="529">
        <v>4</v>
      </c>
      <c r="K28" s="529">
        <v>8</v>
      </c>
      <c r="L28" s="529" t="s">
        <v>20</v>
      </c>
      <c r="M28" s="529">
        <v>12</v>
      </c>
      <c r="N28" s="529">
        <v>19</v>
      </c>
      <c r="O28" s="535">
        <v>7</v>
      </c>
      <c r="P28" s="729" t="s">
        <v>20</v>
      </c>
      <c r="Q28" s="529" t="s">
        <v>20</v>
      </c>
      <c r="R28" s="529">
        <v>12</v>
      </c>
      <c r="S28" s="529" t="s">
        <v>20</v>
      </c>
      <c r="T28" s="529" t="s">
        <v>20</v>
      </c>
      <c r="U28" s="529">
        <v>17</v>
      </c>
      <c r="V28" s="535">
        <v>-5</v>
      </c>
    </row>
    <row r="29" spans="1:22" s="97" customFormat="1" ht="24.75" customHeight="1">
      <c r="A29" s="726" t="s">
        <v>765</v>
      </c>
      <c r="B29" s="734">
        <v>0</v>
      </c>
      <c r="C29" s="529">
        <v>9</v>
      </c>
      <c r="D29" s="529">
        <v>22</v>
      </c>
      <c r="E29" s="529" t="s">
        <v>20</v>
      </c>
      <c r="F29" s="529">
        <v>31</v>
      </c>
      <c r="G29" s="529">
        <v>25</v>
      </c>
      <c r="H29" s="735">
        <v>6</v>
      </c>
      <c r="I29" s="734">
        <v>0</v>
      </c>
      <c r="J29" s="529">
        <v>11</v>
      </c>
      <c r="K29" s="529">
        <v>24</v>
      </c>
      <c r="L29" s="529" t="s">
        <v>20</v>
      </c>
      <c r="M29" s="529">
        <v>35</v>
      </c>
      <c r="N29" s="529">
        <v>25</v>
      </c>
      <c r="O29" s="535"/>
      <c r="P29" s="729" t="s">
        <v>20</v>
      </c>
      <c r="Q29" s="529" t="s">
        <v>20</v>
      </c>
      <c r="R29" s="529">
        <v>35</v>
      </c>
      <c r="S29" s="529" t="s">
        <v>20</v>
      </c>
      <c r="T29" s="529" t="s">
        <v>20</v>
      </c>
      <c r="U29" s="529">
        <v>27</v>
      </c>
      <c r="V29" s="535">
        <v>8</v>
      </c>
    </row>
    <row r="30" spans="1:22" s="97" customFormat="1" ht="24.75" customHeight="1">
      <c r="A30" s="726" t="s">
        <v>766</v>
      </c>
      <c r="B30" s="734">
        <v>18</v>
      </c>
      <c r="C30" s="529">
        <v>34</v>
      </c>
      <c r="D30" s="529">
        <v>116</v>
      </c>
      <c r="E30" s="529" t="s">
        <v>20</v>
      </c>
      <c r="F30" s="529">
        <v>168</v>
      </c>
      <c r="G30" s="529" t="s">
        <v>20</v>
      </c>
      <c r="H30" s="735">
        <v>168</v>
      </c>
      <c r="I30" s="734">
        <v>15</v>
      </c>
      <c r="J30" s="529">
        <v>30</v>
      </c>
      <c r="K30" s="529">
        <v>116</v>
      </c>
      <c r="L30" s="529" t="s">
        <v>20</v>
      </c>
      <c r="M30" s="529">
        <v>161</v>
      </c>
      <c r="N30" s="529" t="s">
        <v>20</v>
      </c>
      <c r="O30" s="535"/>
      <c r="P30" s="729" t="s">
        <v>20</v>
      </c>
      <c r="Q30" s="529" t="s">
        <v>20</v>
      </c>
      <c r="R30" s="529">
        <v>171</v>
      </c>
      <c r="S30" s="529" t="s">
        <v>20</v>
      </c>
      <c r="T30" s="529" t="s">
        <v>20</v>
      </c>
      <c r="U30" s="529"/>
      <c r="V30" s="535">
        <v>171</v>
      </c>
    </row>
    <row r="31" spans="1:22" s="97" customFormat="1" ht="24.75" customHeight="1">
      <c r="A31" s="726" t="s">
        <v>767</v>
      </c>
      <c r="B31" s="734">
        <v>41</v>
      </c>
      <c r="C31" s="529">
        <v>75</v>
      </c>
      <c r="D31" s="529">
        <v>249</v>
      </c>
      <c r="E31" s="529" t="s">
        <v>20</v>
      </c>
      <c r="F31" s="529">
        <v>365</v>
      </c>
      <c r="G31" s="529" t="s">
        <v>20</v>
      </c>
      <c r="H31" s="735">
        <v>365</v>
      </c>
      <c r="I31" s="734">
        <v>45</v>
      </c>
      <c r="J31" s="529">
        <v>70</v>
      </c>
      <c r="K31" s="529">
        <v>227</v>
      </c>
      <c r="L31" s="529" t="s">
        <v>20</v>
      </c>
      <c r="M31" s="529">
        <v>342</v>
      </c>
      <c r="N31" s="529" t="s">
        <v>20</v>
      </c>
      <c r="O31" s="535"/>
      <c r="P31" s="729" t="s">
        <v>20</v>
      </c>
      <c r="Q31" s="529" t="s">
        <v>20</v>
      </c>
      <c r="R31" s="529">
        <v>349</v>
      </c>
      <c r="S31" s="529" t="s">
        <v>20</v>
      </c>
      <c r="T31" s="529" t="s">
        <v>20</v>
      </c>
      <c r="U31" s="529"/>
      <c r="V31" s="535">
        <v>349</v>
      </c>
    </row>
    <row r="32" spans="1:22" s="97" customFormat="1" ht="24.75" customHeight="1">
      <c r="A32" s="726" t="s">
        <v>768</v>
      </c>
      <c r="B32" s="734">
        <v>24</v>
      </c>
      <c r="C32" s="529">
        <v>18</v>
      </c>
      <c r="D32" s="529">
        <v>25</v>
      </c>
      <c r="E32" s="529" t="s">
        <v>20</v>
      </c>
      <c r="F32" s="529">
        <v>67</v>
      </c>
      <c r="G32" s="529" t="s">
        <v>20</v>
      </c>
      <c r="H32" s="735">
        <v>67</v>
      </c>
      <c r="I32" s="734">
        <v>22</v>
      </c>
      <c r="J32" s="529">
        <v>16</v>
      </c>
      <c r="K32" s="529">
        <v>19</v>
      </c>
      <c r="L32" s="529" t="s">
        <v>20</v>
      </c>
      <c r="M32" s="529">
        <v>57</v>
      </c>
      <c r="N32" s="529" t="s">
        <v>20</v>
      </c>
      <c r="O32" s="535"/>
      <c r="P32" s="729" t="s">
        <v>20</v>
      </c>
      <c r="Q32" s="529" t="s">
        <v>20</v>
      </c>
      <c r="R32" s="529">
        <v>58</v>
      </c>
      <c r="S32" s="529" t="s">
        <v>20</v>
      </c>
      <c r="T32" s="529" t="s">
        <v>20</v>
      </c>
      <c r="U32" s="529"/>
      <c r="V32" s="535">
        <v>58</v>
      </c>
    </row>
    <row r="33" spans="1:22" s="97" customFormat="1" ht="24.75" customHeight="1">
      <c r="A33" s="726" t="s">
        <v>769</v>
      </c>
      <c r="B33" s="734">
        <v>27</v>
      </c>
      <c r="C33" s="529">
        <v>70</v>
      </c>
      <c r="D33" s="529">
        <v>233</v>
      </c>
      <c r="E33" s="529" t="s">
        <v>20</v>
      </c>
      <c r="F33" s="529">
        <v>330</v>
      </c>
      <c r="G33" s="529" t="s">
        <v>20</v>
      </c>
      <c r="H33" s="735">
        <v>330</v>
      </c>
      <c r="I33" s="734">
        <v>26</v>
      </c>
      <c r="J33" s="529">
        <v>67</v>
      </c>
      <c r="K33" s="529">
        <v>217</v>
      </c>
      <c r="L33" s="529" t="s">
        <v>20</v>
      </c>
      <c r="M33" s="529">
        <v>310</v>
      </c>
      <c r="N33" s="529" t="s">
        <v>20</v>
      </c>
      <c r="O33" s="535"/>
      <c r="P33" s="729" t="s">
        <v>20</v>
      </c>
      <c r="Q33" s="529" t="s">
        <v>20</v>
      </c>
      <c r="R33" s="529">
        <v>311</v>
      </c>
      <c r="S33" s="529" t="s">
        <v>20</v>
      </c>
      <c r="T33" s="529" t="s">
        <v>20</v>
      </c>
      <c r="U33" s="529"/>
      <c r="V33" s="535">
        <v>311</v>
      </c>
    </row>
    <row r="34" spans="1:22" s="97" customFormat="1" ht="24.75" customHeight="1">
      <c r="A34" s="726" t="s">
        <v>418</v>
      </c>
      <c r="B34" s="734">
        <v>86</v>
      </c>
      <c r="C34" s="529">
        <v>76</v>
      </c>
      <c r="D34" s="529">
        <v>220</v>
      </c>
      <c r="E34" s="529" t="s">
        <v>20</v>
      </c>
      <c r="F34" s="529">
        <v>382</v>
      </c>
      <c r="G34" s="529">
        <v>165</v>
      </c>
      <c r="H34" s="735">
        <v>217</v>
      </c>
      <c r="I34" s="734">
        <v>88</v>
      </c>
      <c r="J34" s="529">
        <v>129</v>
      </c>
      <c r="K34" s="529">
        <v>176</v>
      </c>
      <c r="L34" s="529" t="s">
        <v>20</v>
      </c>
      <c r="M34" s="529">
        <v>393</v>
      </c>
      <c r="N34" s="529">
        <v>165</v>
      </c>
      <c r="O34" s="535"/>
      <c r="P34" s="729" t="s">
        <v>20</v>
      </c>
      <c r="Q34" s="529" t="s">
        <v>20</v>
      </c>
      <c r="R34" s="529">
        <v>408</v>
      </c>
      <c r="S34" s="529" t="s">
        <v>20</v>
      </c>
      <c r="T34" s="529" t="s">
        <v>20</v>
      </c>
      <c r="U34" s="529">
        <v>454</v>
      </c>
      <c r="V34" s="535">
        <v>-46</v>
      </c>
    </row>
    <row r="35" spans="1:22" s="97" customFormat="1" ht="24.75" customHeight="1" thickBot="1">
      <c r="A35" s="727" t="s">
        <v>770</v>
      </c>
      <c r="B35" s="736">
        <f>SUM(B6:B34)</f>
        <v>635</v>
      </c>
      <c r="C35" s="737">
        <f>SUM(C6:C34)</f>
        <v>1917</v>
      </c>
      <c r="D35" s="737">
        <f>SUM(D6:D34)</f>
        <v>4602</v>
      </c>
      <c r="E35" s="737" t="s">
        <v>20</v>
      </c>
      <c r="F35" s="737">
        <f aca="true" t="shared" si="0" ref="F35:K35">SUM(F6:F34)</f>
        <v>7154</v>
      </c>
      <c r="G35" s="737">
        <f t="shared" si="0"/>
        <v>5353</v>
      </c>
      <c r="H35" s="738">
        <f t="shared" si="0"/>
        <v>1801</v>
      </c>
      <c r="I35" s="736">
        <f t="shared" si="0"/>
        <v>668</v>
      </c>
      <c r="J35" s="737">
        <f t="shared" si="0"/>
        <v>1911</v>
      </c>
      <c r="K35" s="737">
        <f t="shared" si="0"/>
        <v>4437</v>
      </c>
      <c r="L35" s="737" t="s">
        <v>20</v>
      </c>
      <c r="M35" s="737">
        <f aca="true" t="shared" si="1" ref="M35:R35">SUM(M6:M34)</f>
        <v>7016</v>
      </c>
      <c r="N35" s="737">
        <f t="shared" si="1"/>
        <v>5353</v>
      </c>
      <c r="O35" s="738">
        <f t="shared" si="1"/>
        <v>497</v>
      </c>
      <c r="P35" s="736">
        <f t="shared" si="1"/>
        <v>0</v>
      </c>
      <c r="Q35" s="737">
        <f t="shared" si="1"/>
        <v>0</v>
      </c>
      <c r="R35" s="737">
        <f t="shared" si="1"/>
        <v>7154</v>
      </c>
      <c r="S35" s="737" t="s">
        <v>20</v>
      </c>
      <c r="T35" s="737">
        <f>SUM(T6:T34)</f>
        <v>0</v>
      </c>
      <c r="U35" s="737">
        <f>SUM(U6:U34)</f>
        <v>5941</v>
      </c>
      <c r="V35" s="738">
        <f>SUM(V6:V34)</f>
        <v>1213</v>
      </c>
    </row>
    <row r="36" spans="1:22" ht="14.25" customHeight="1" thickTop="1">
      <c r="A36" s="1123"/>
      <c r="B36" s="1123"/>
      <c r="C36" s="1123"/>
      <c r="D36" s="1123"/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</row>
    <row r="37" spans="1:21" ht="14.25" customHeight="1">
      <c r="A37" s="863" t="s">
        <v>969</v>
      </c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/>
      <c r="U37"/>
    </row>
    <row r="38" spans="1:22" ht="14.25" customHeight="1">
      <c r="A38" s="777" t="s">
        <v>970</v>
      </c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</row>
    <row r="39" spans="1:22" ht="14.25" customHeight="1">
      <c r="A39" s="776" t="s">
        <v>385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225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T41"/>
      <c r="U41"/>
    </row>
    <row r="42" spans="1:21" ht="15.75">
      <c r="A42"/>
      <c r="B42"/>
      <c r="C42"/>
      <c r="D42"/>
      <c r="E42"/>
      <c r="F42"/>
      <c r="G42"/>
      <c r="H42" s="177"/>
      <c r="I42"/>
      <c r="J42"/>
      <c r="K42"/>
      <c r="L42"/>
      <c r="M42"/>
      <c r="N42"/>
      <c r="O42"/>
      <c r="T42"/>
      <c r="U42"/>
    </row>
    <row r="43" spans="8:11" ht="15.75">
      <c r="H43"/>
      <c r="I43"/>
      <c r="J43"/>
      <c r="K43"/>
    </row>
    <row r="44" spans="9:10" ht="15.75">
      <c r="I44" s="764" t="s">
        <v>259</v>
      </c>
      <c r="J44" s="764"/>
    </row>
    <row r="45" spans="9:10" ht="15.75">
      <c r="I45"/>
      <c r="J45"/>
    </row>
  </sheetData>
  <sheetProtection/>
  <mergeCells count="10">
    <mergeCell ref="A37:S37"/>
    <mergeCell ref="A38:V38"/>
    <mergeCell ref="A39:U39"/>
    <mergeCell ref="I44:J44"/>
    <mergeCell ref="A2:V2"/>
    <mergeCell ref="A3:V3"/>
    <mergeCell ref="B4:H4"/>
    <mergeCell ref="I4:O4"/>
    <mergeCell ref="P4:V4"/>
    <mergeCell ref="A36:V3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2.00390625" style="73" customWidth="1"/>
    <col min="2" max="2" width="21.875" style="73" customWidth="1"/>
    <col min="3" max="3" width="13.875" style="73" customWidth="1"/>
    <col min="4" max="7" width="14.00390625" style="73" customWidth="1"/>
    <col min="8" max="9" width="13.25390625" style="73" customWidth="1"/>
    <col min="10" max="10" width="13.875" style="73" customWidth="1"/>
  </cols>
  <sheetData>
    <row r="1" spans="1:10" ht="13.5" thickBot="1">
      <c r="A1" s="66"/>
      <c r="B1"/>
      <c r="C1"/>
      <c r="D1"/>
      <c r="E1"/>
      <c r="F1"/>
      <c r="G1"/>
      <c r="H1"/>
      <c r="I1"/>
      <c r="J1" s="175" t="s">
        <v>261</v>
      </c>
    </row>
    <row r="2" spans="1:10" ht="30.75" customHeight="1" thickBot="1" thickTop="1">
      <c r="A2" s="1110" t="s">
        <v>800</v>
      </c>
      <c r="B2" s="1111"/>
      <c r="C2" s="1111"/>
      <c r="D2" s="1111"/>
      <c r="E2" s="1111"/>
      <c r="F2" s="1111"/>
      <c r="G2" s="1111"/>
      <c r="H2" s="1111"/>
      <c r="I2" s="1124"/>
      <c r="J2" s="1112"/>
    </row>
    <row r="3" spans="1:10" ht="48.75" customHeight="1" thickBot="1">
      <c r="A3" s="1118" t="s">
        <v>972</v>
      </c>
      <c r="B3" s="1120"/>
      <c r="C3" s="1120"/>
      <c r="D3" s="1120"/>
      <c r="E3" s="1120"/>
      <c r="F3" s="1120"/>
      <c r="G3" s="1120"/>
      <c r="H3" s="1120"/>
      <c r="I3" s="1125"/>
      <c r="J3" s="1121"/>
    </row>
    <row r="4" spans="1:10" ht="64.5" customHeight="1" thickBot="1">
      <c r="A4" s="530" t="s">
        <v>801</v>
      </c>
      <c r="B4" s="527" t="s">
        <v>802</v>
      </c>
      <c r="C4" s="527">
        <v>2010</v>
      </c>
      <c r="D4" s="527">
        <v>2011</v>
      </c>
      <c r="E4" s="527">
        <v>2012</v>
      </c>
      <c r="F4" s="527">
        <v>2013</v>
      </c>
      <c r="G4" s="527">
        <v>2014</v>
      </c>
      <c r="H4" s="527">
        <v>2015</v>
      </c>
      <c r="I4" s="527">
        <v>2016</v>
      </c>
      <c r="J4" s="615">
        <v>2017</v>
      </c>
    </row>
    <row r="5" spans="1:10" s="97" customFormat="1" ht="31.5" customHeight="1">
      <c r="A5" s="532" t="s">
        <v>803</v>
      </c>
      <c r="B5" s="528" t="s">
        <v>812</v>
      </c>
      <c r="C5" s="528">
        <v>207</v>
      </c>
      <c r="D5" s="528">
        <v>139</v>
      </c>
      <c r="E5" s="528">
        <v>492</v>
      </c>
      <c r="F5" s="528">
        <v>197</v>
      </c>
      <c r="G5" s="528">
        <v>98</v>
      </c>
      <c r="H5" s="528">
        <v>85</v>
      </c>
      <c r="I5" s="528">
        <v>107</v>
      </c>
      <c r="J5" s="616">
        <v>175</v>
      </c>
    </row>
    <row r="6" spans="1:10" s="97" customFormat="1" ht="31.5" customHeight="1">
      <c r="A6" s="534" t="s">
        <v>804</v>
      </c>
      <c r="B6" s="528" t="s">
        <v>813</v>
      </c>
      <c r="C6" s="529">
        <v>211</v>
      </c>
      <c r="D6" s="529">
        <v>71</v>
      </c>
      <c r="E6" s="529">
        <v>188</v>
      </c>
      <c r="F6" s="529">
        <v>129</v>
      </c>
      <c r="G6" s="529">
        <v>137</v>
      </c>
      <c r="H6" s="529">
        <v>75</v>
      </c>
      <c r="I6" s="529">
        <v>77</v>
      </c>
      <c r="J6" s="617">
        <v>173</v>
      </c>
    </row>
    <row r="7" spans="1:10" s="97" customFormat="1" ht="31.5" customHeight="1">
      <c r="A7" s="534" t="s">
        <v>805</v>
      </c>
      <c r="B7" s="528" t="s">
        <v>814</v>
      </c>
      <c r="C7" s="529">
        <v>0</v>
      </c>
      <c r="D7" s="529">
        <v>3</v>
      </c>
      <c r="E7" s="529">
        <v>906</v>
      </c>
      <c r="F7" s="529">
        <v>246</v>
      </c>
      <c r="G7" s="529">
        <v>114</v>
      </c>
      <c r="H7" s="529">
        <v>112</v>
      </c>
      <c r="I7" s="529">
        <v>95</v>
      </c>
      <c r="J7" s="617">
        <v>143</v>
      </c>
    </row>
    <row r="8" spans="1:10" s="97" customFormat="1" ht="31.5" customHeight="1">
      <c r="A8" s="534" t="s">
        <v>806</v>
      </c>
      <c r="B8" s="528" t="s">
        <v>813</v>
      </c>
      <c r="C8" s="529">
        <v>0</v>
      </c>
      <c r="D8" s="529">
        <v>3</v>
      </c>
      <c r="E8" s="529">
        <v>906</v>
      </c>
      <c r="F8" s="529">
        <v>246</v>
      </c>
      <c r="G8" s="529">
        <v>114</v>
      </c>
      <c r="H8" s="529">
        <v>112</v>
      </c>
      <c r="I8" s="529">
        <v>95</v>
      </c>
      <c r="J8" s="617">
        <v>143</v>
      </c>
    </row>
    <row r="9" spans="1:10" s="97" customFormat="1" ht="24.75" customHeight="1">
      <c r="A9" s="534" t="s">
        <v>807</v>
      </c>
      <c r="B9" s="528" t="s">
        <v>814</v>
      </c>
      <c r="C9" s="529">
        <v>211</v>
      </c>
      <c r="D9" s="529">
        <v>71</v>
      </c>
      <c r="E9" s="529">
        <v>188</v>
      </c>
      <c r="F9" s="529">
        <v>129</v>
      </c>
      <c r="G9" s="529">
        <v>137</v>
      </c>
      <c r="H9" s="529">
        <v>75</v>
      </c>
      <c r="I9" s="529">
        <v>77</v>
      </c>
      <c r="J9" s="617">
        <v>173</v>
      </c>
    </row>
    <row r="10" spans="1:10" s="97" customFormat="1" ht="24.75" customHeight="1">
      <c r="A10" s="534" t="s">
        <v>808</v>
      </c>
      <c r="B10" s="528" t="s">
        <v>815</v>
      </c>
      <c r="C10" s="529">
        <v>0</v>
      </c>
      <c r="D10" s="529">
        <v>857</v>
      </c>
      <c r="E10" s="529">
        <v>0</v>
      </c>
      <c r="F10" s="529">
        <v>40</v>
      </c>
      <c r="G10" s="529" t="s">
        <v>20</v>
      </c>
      <c r="H10" s="529">
        <v>0</v>
      </c>
      <c r="I10" s="529">
        <v>0</v>
      </c>
      <c r="J10" s="617">
        <v>0</v>
      </c>
    </row>
    <row r="11" spans="1:10" s="97" customFormat="1" ht="24.75" customHeight="1">
      <c r="A11" s="534" t="s">
        <v>809</v>
      </c>
      <c r="B11" s="528" t="s">
        <v>815</v>
      </c>
      <c r="C11" s="529">
        <v>389</v>
      </c>
      <c r="D11" s="529">
        <v>208</v>
      </c>
      <c r="E11" s="529">
        <v>290</v>
      </c>
      <c r="F11" s="529">
        <v>203</v>
      </c>
      <c r="G11" s="529">
        <v>110</v>
      </c>
      <c r="H11" s="529">
        <v>160</v>
      </c>
      <c r="I11" s="529">
        <v>250</v>
      </c>
      <c r="J11" s="617">
        <v>375</v>
      </c>
    </row>
    <row r="12" spans="1:10" s="97" customFormat="1" ht="24.75" customHeight="1">
      <c r="A12" s="534" t="s">
        <v>810</v>
      </c>
      <c r="B12" s="528" t="s">
        <v>814</v>
      </c>
      <c r="C12" s="529">
        <v>0</v>
      </c>
      <c r="D12" s="529">
        <v>0</v>
      </c>
      <c r="E12" s="529">
        <v>0</v>
      </c>
      <c r="F12" s="529">
        <v>48</v>
      </c>
      <c r="G12" s="529">
        <v>49</v>
      </c>
      <c r="H12" s="529">
        <v>71</v>
      </c>
      <c r="I12" s="529"/>
      <c r="J12" s="617">
        <v>41</v>
      </c>
    </row>
    <row r="13" spans="1:10" s="97" customFormat="1" ht="24.75" customHeight="1" thickBot="1">
      <c r="A13" s="558" t="s">
        <v>811</v>
      </c>
      <c r="B13" s="560" t="s">
        <v>816</v>
      </c>
      <c r="C13" s="559">
        <v>0</v>
      </c>
      <c r="D13" s="559">
        <v>33</v>
      </c>
      <c r="E13" s="559">
        <v>41</v>
      </c>
      <c r="F13" s="559">
        <v>44</v>
      </c>
      <c r="G13" s="559">
        <v>51</v>
      </c>
      <c r="H13" s="559">
        <v>37</v>
      </c>
      <c r="I13" s="559">
        <v>35</v>
      </c>
      <c r="J13" s="618">
        <v>59</v>
      </c>
    </row>
    <row r="14" spans="1:10" ht="14.25" customHeight="1" thickTop="1">
      <c r="A14" s="1099"/>
      <c r="B14" s="1099"/>
      <c r="C14" s="1099"/>
      <c r="D14" s="1099"/>
      <c r="E14" s="1099"/>
      <c r="F14" s="1099"/>
      <c r="G14" s="1099"/>
      <c r="H14" s="1099"/>
      <c r="I14" s="1099"/>
      <c r="J14" s="1099"/>
    </row>
    <row r="15" spans="1:10" ht="14.25" customHeight="1">
      <c r="A15" s="863" t="s">
        <v>772</v>
      </c>
      <c r="B15" s="863"/>
      <c r="C15" s="863"/>
      <c r="D15" s="863"/>
      <c r="E15" s="863"/>
      <c r="F15" s="863"/>
      <c r="G15" s="863"/>
      <c r="H15" s="863"/>
      <c r="I15" s="180"/>
      <c r="J15"/>
    </row>
    <row r="16" spans="1:10" ht="14.25" customHeight="1">
      <c r="A16" s="863" t="s">
        <v>973</v>
      </c>
      <c r="B16" s="863"/>
      <c r="C16" s="863"/>
      <c r="D16" s="863"/>
      <c r="E16" s="863"/>
      <c r="F16" s="863"/>
      <c r="G16" s="863"/>
      <c r="H16" s="863"/>
      <c r="I16" s="225"/>
      <c r="J16" s="225"/>
    </row>
    <row r="17" spans="1:10" ht="14.25" customHeight="1">
      <c r="A17" s="189" t="s">
        <v>974</v>
      </c>
      <c r="B17" s="189"/>
      <c r="C17" s="225"/>
      <c r="D17" s="225"/>
      <c r="E17" s="225"/>
      <c r="F17" s="225"/>
      <c r="G17" s="225"/>
      <c r="H17" s="225"/>
      <c r="I17" s="400"/>
      <c r="J17" s="400"/>
    </row>
    <row r="18" spans="1:10" ht="14.25" customHeight="1">
      <c r="A18" s="400" t="s">
        <v>385</v>
      </c>
      <c r="B18" s="400"/>
      <c r="C18" s="400"/>
      <c r="D18" s="400"/>
      <c r="E18" s="400"/>
      <c r="F18" s="400"/>
      <c r="G18" s="400"/>
      <c r="H18" s="400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 s="177"/>
      <c r="C20"/>
      <c r="D20"/>
      <c r="E20"/>
      <c r="F20"/>
      <c r="G20"/>
      <c r="H20"/>
      <c r="I20"/>
      <c r="J20"/>
    </row>
    <row r="21" spans="1:8" ht="15.75">
      <c r="A21"/>
      <c r="B21"/>
      <c r="C21"/>
      <c r="D21"/>
      <c r="E21"/>
      <c r="F21"/>
      <c r="G21"/>
      <c r="H21"/>
    </row>
    <row r="22" spans="3:7" ht="15.75">
      <c r="C22" s="764" t="s">
        <v>259</v>
      </c>
      <c r="D22" s="764"/>
      <c r="E22" s="177"/>
      <c r="F22" s="177"/>
      <c r="G22" s="177"/>
    </row>
    <row r="23" spans="3:7" ht="15.75">
      <c r="C23"/>
      <c r="D23"/>
      <c r="E23"/>
      <c r="F23"/>
      <c r="G23"/>
    </row>
  </sheetData>
  <sheetProtection/>
  <mergeCells count="6">
    <mergeCell ref="A2:J2"/>
    <mergeCell ref="A3:J3"/>
    <mergeCell ref="A15:H15"/>
    <mergeCell ref="C22:D22"/>
    <mergeCell ref="A16:H16"/>
    <mergeCell ref="A14:J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L1" sqref="AL1"/>
    </sheetView>
  </sheetViews>
  <sheetFormatPr defaultColWidth="9.00390625" defaultRowHeight="12.75"/>
  <cols>
    <col min="1" max="1" width="24.625" style="0" customWidth="1"/>
    <col min="2" max="2" width="12.75390625" style="0" customWidth="1"/>
    <col min="3" max="3" width="8.00390625" style="0" customWidth="1"/>
    <col min="4" max="4" width="9.375" style="0" customWidth="1"/>
    <col min="5" max="5" width="7.125" style="0" customWidth="1"/>
    <col min="6" max="6" width="7.75390625" style="0" customWidth="1"/>
    <col min="7" max="7" width="9.00390625" style="0" customWidth="1"/>
    <col min="8" max="8" width="7.125" style="0" customWidth="1"/>
    <col min="9" max="9" width="7.375" style="0" customWidth="1"/>
    <col min="11" max="11" width="7.625" style="0" customWidth="1"/>
    <col min="12" max="12" width="7.00390625" style="0" customWidth="1"/>
    <col min="13" max="13" width="9.25390625" style="0" customWidth="1"/>
    <col min="14" max="14" width="6.375" style="0" customWidth="1"/>
    <col min="15" max="15" width="7.00390625" style="0" customWidth="1"/>
    <col min="16" max="16" width="9.25390625" style="0" customWidth="1"/>
    <col min="17" max="17" width="6.75390625" style="0" customWidth="1"/>
    <col min="22" max="22" width="9.875" style="0" bestFit="1" customWidth="1"/>
    <col min="24" max="24" width="9.125" style="97" customWidth="1"/>
    <col min="25" max="25" width="10.00390625" style="97" customWidth="1"/>
    <col min="26" max="26" width="9.375" style="97" customWidth="1"/>
    <col min="28" max="28" width="8.75390625" style="0" customWidth="1"/>
    <col min="29" max="29" width="10.125" style="0" customWidth="1"/>
  </cols>
  <sheetData>
    <row r="1" spans="1:38" ht="13.5" thickBot="1">
      <c r="A1" s="66" t="s">
        <v>262</v>
      </c>
      <c r="Q1" s="86"/>
      <c r="AA1" s="829"/>
      <c r="AB1" s="829"/>
      <c r="AL1" s="167" t="s">
        <v>261</v>
      </c>
    </row>
    <row r="2" spans="1:38" ht="25.5" customHeight="1" thickBot="1" thickTop="1">
      <c r="A2" s="765" t="s">
        <v>100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7"/>
    </row>
    <row r="3" spans="1:38" ht="21.75" customHeight="1">
      <c r="A3" s="817" t="s">
        <v>645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9"/>
    </row>
    <row r="4" spans="1:38" ht="20.25" customHeight="1">
      <c r="A4" s="820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2"/>
    </row>
    <row r="5" spans="1:38" ht="19.5" customHeight="1" thickBot="1">
      <c r="A5" s="823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5"/>
      <c r="AK5" s="825"/>
      <c r="AL5" s="826"/>
    </row>
    <row r="6" spans="1:38" ht="33" customHeight="1">
      <c r="A6" s="831" t="s">
        <v>25</v>
      </c>
      <c r="B6" s="832" t="s">
        <v>53</v>
      </c>
      <c r="C6" s="828">
        <v>2001</v>
      </c>
      <c r="D6" s="828"/>
      <c r="E6" s="828"/>
      <c r="F6" s="828">
        <v>2002</v>
      </c>
      <c r="G6" s="828"/>
      <c r="H6" s="828"/>
      <c r="I6" s="828">
        <v>2003</v>
      </c>
      <c r="J6" s="828"/>
      <c r="K6" s="828"/>
      <c r="L6" s="830">
        <v>2004</v>
      </c>
      <c r="M6" s="830"/>
      <c r="N6" s="830"/>
      <c r="O6" s="830">
        <v>2005</v>
      </c>
      <c r="P6" s="830"/>
      <c r="Q6" s="830"/>
      <c r="R6" s="813">
        <v>2006</v>
      </c>
      <c r="S6" s="813"/>
      <c r="T6" s="813"/>
      <c r="U6" s="813">
        <v>2007</v>
      </c>
      <c r="V6" s="813"/>
      <c r="W6" s="813"/>
      <c r="X6" s="810">
        <v>2008</v>
      </c>
      <c r="Y6" s="810"/>
      <c r="Z6" s="812"/>
      <c r="AA6" s="809">
        <v>2009</v>
      </c>
      <c r="AB6" s="810"/>
      <c r="AC6" s="811"/>
      <c r="AD6" s="809">
        <v>2010</v>
      </c>
      <c r="AE6" s="810"/>
      <c r="AF6" s="811"/>
      <c r="AG6" s="827">
        <v>2011</v>
      </c>
      <c r="AH6" s="810"/>
      <c r="AI6" s="812"/>
      <c r="AJ6" s="814">
        <v>2012</v>
      </c>
      <c r="AK6" s="815"/>
      <c r="AL6" s="816"/>
    </row>
    <row r="7" spans="1:38" ht="40.5" thickBot="1">
      <c r="A7" s="831"/>
      <c r="B7" s="832"/>
      <c r="C7" s="192" t="s">
        <v>51</v>
      </c>
      <c r="D7" s="248" t="s">
        <v>105</v>
      </c>
      <c r="E7" s="192" t="s">
        <v>52</v>
      </c>
      <c r="F7" s="192" t="s">
        <v>51</v>
      </c>
      <c r="G7" s="248" t="s">
        <v>105</v>
      </c>
      <c r="H7" s="192" t="s">
        <v>52</v>
      </c>
      <c r="I7" s="192" t="s">
        <v>51</v>
      </c>
      <c r="J7" s="248" t="s">
        <v>105</v>
      </c>
      <c r="K7" s="192" t="s">
        <v>52</v>
      </c>
      <c r="L7" s="192" t="s">
        <v>51</v>
      </c>
      <c r="M7" s="248" t="s">
        <v>105</v>
      </c>
      <c r="N7" s="192" t="s">
        <v>52</v>
      </c>
      <c r="O7" s="192" t="s">
        <v>51</v>
      </c>
      <c r="P7" s="248" t="s">
        <v>105</v>
      </c>
      <c r="Q7" s="192" t="s">
        <v>52</v>
      </c>
      <c r="R7" s="192" t="s">
        <v>51</v>
      </c>
      <c r="S7" s="248" t="s">
        <v>105</v>
      </c>
      <c r="T7" s="192" t="s">
        <v>52</v>
      </c>
      <c r="U7" s="192" t="s">
        <v>51</v>
      </c>
      <c r="V7" s="248" t="s">
        <v>105</v>
      </c>
      <c r="W7" s="192" t="s">
        <v>52</v>
      </c>
      <c r="X7" s="181" t="s">
        <v>51</v>
      </c>
      <c r="Y7" s="249" t="s">
        <v>319</v>
      </c>
      <c r="Z7" s="250" t="s">
        <v>52</v>
      </c>
      <c r="AA7" s="264" t="s">
        <v>51</v>
      </c>
      <c r="AB7" s="265" t="s">
        <v>319</v>
      </c>
      <c r="AC7" s="266" t="s">
        <v>52</v>
      </c>
      <c r="AD7" s="264" t="s">
        <v>51</v>
      </c>
      <c r="AE7" s="265" t="s">
        <v>319</v>
      </c>
      <c r="AF7" s="266" t="s">
        <v>52</v>
      </c>
      <c r="AG7" s="263" t="s">
        <v>51</v>
      </c>
      <c r="AH7" s="249" t="s">
        <v>319</v>
      </c>
      <c r="AI7" s="250" t="s">
        <v>52</v>
      </c>
      <c r="AJ7" s="264" t="s">
        <v>51</v>
      </c>
      <c r="AK7" s="265" t="s">
        <v>319</v>
      </c>
      <c r="AL7" s="430" t="s">
        <v>52</v>
      </c>
    </row>
    <row r="8" spans="1:38" ht="19.5" customHeight="1">
      <c r="A8" s="262" t="s">
        <v>26</v>
      </c>
      <c r="B8" s="251"/>
      <c r="C8" s="252" t="s">
        <v>20</v>
      </c>
      <c r="D8" s="253" t="s">
        <v>20</v>
      </c>
      <c r="E8" s="252" t="s">
        <v>20</v>
      </c>
      <c r="F8" s="252" t="s">
        <v>20</v>
      </c>
      <c r="G8" s="253" t="s">
        <v>20</v>
      </c>
      <c r="H8" s="252" t="s">
        <v>20</v>
      </c>
      <c r="I8" s="252" t="s">
        <v>20</v>
      </c>
      <c r="J8" s="253" t="s">
        <v>20</v>
      </c>
      <c r="K8" s="252" t="s">
        <v>20</v>
      </c>
      <c r="L8" s="252" t="s">
        <v>20</v>
      </c>
      <c r="M8" s="253" t="s">
        <v>20</v>
      </c>
      <c r="N8" s="252" t="s">
        <v>20</v>
      </c>
      <c r="O8" s="252">
        <v>306</v>
      </c>
      <c r="P8" s="254">
        <f>O8/$O$43*100</f>
        <v>6.077457795431976</v>
      </c>
      <c r="Q8" s="252" t="s">
        <v>20</v>
      </c>
      <c r="R8" s="255">
        <v>280</v>
      </c>
      <c r="S8" s="256">
        <f>R8/$R$43*100</f>
        <v>5.23168908819133</v>
      </c>
      <c r="T8" s="255" t="s">
        <v>20</v>
      </c>
      <c r="U8" s="257">
        <v>190</v>
      </c>
      <c r="V8" s="258">
        <f>U8/$U$43*100</f>
        <v>3.1040679627511847</v>
      </c>
      <c r="W8" s="259" t="s">
        <v>20</v>
      </c>
      <c r="X8" s="260">
        <v>107</v>
      </c>
      <c r="Y8" s="261">
        <f>X8/$X$43*100</f>
        <v>3.3096195484070523</v>
      </c>
      <c r="Z8" s="259" t="s">
        <v>20</v>
      </c>
      <c r="AA8" s="260">
        <v>377</v>
      </c>
      <c r="AB8" s="261">
        <f>AA8/$AA$43*100</f>
        <v>20.117395944503734</v>
      </c>
      <c r="AC8" s="259" t="s">
        <v>20</v>
      </c>
      <c r="AD8" s="260">
        <v>8427</v>
      </c>
      <c r="AE8" s="261">
        <f>AD8/$AD$43*100</f>
        <v>88.10245687401986</v>
      </c>
      <c r="AF8" s="259" t="s">
        <v>20</v>
      </c>
      <c r="AG8" s="260">
        <v>1134</v>
      </c>
      <c r="AH8" s="261">
        <f>AG8/$AG$43*100</f>
        <v>36.14918712145362</v>
      </c>
      <c r="AI8" s="421" t="s">
        <v>20</v>
      </c>
      <c r="AJ8" s="428">
        <v>2846</v>
      </c>
      <c r="AK8" s="429">
        <f>AJ8/$AJ$43*100</f>
        <v>56.681935869348735</v>
      </c>
      <c r="AL8" s="431" t="s">
        <v>20</v>
      </c>
    </row>
    <row r="9" spans="1:38" ht="19.5" customHeight="1">
      <c r="A9" s="807" t="s">
        <v>27</v>
      </c>
      <c r="B9" s="18" t="s">
        <v>54</v>
      </c>
      <c r="C9" s="18">
        <v>2</v>
      </c>
      <c r="D9" s="38">
        <f>C9/C43*100</f>
        <v>0.07624857033930614</v>
      </c>
      <c r="E9" s="18" t="s">
        <v>20</v>
      </c>
      <c r="F9" s="18">
        <v>2</v>
      </c>
      <c r="G9" s="38">
        <f>F9/$F$43*100</f>
        <v>0.09095043201455207</v>
      </c>
      <c r="H9" s="18" t="s">
        <v>20</v>
      </c>
      <c r="I9" s="18">
        <v>1</v>
      </c>
      <c r="J9" s="38">
        <f>I9/$I$43*100</f>
        <v>0.04230118443316413</v>
      </c>
      <c r="K9" s="18" t="s">
        <v>20</v>
      </c>
      <c r="L9" s="18">
        <v>5</v>
      </c>
      <c r="M9" s="38">
        <f>L9/$L$43*100</f>
        <v>0.12324377618930245</v>
      </c>
      <c r="N9" s="18" t="s">
        <v>20</v>
      </c>
      <c r="O9" s="18">
        <v>2</v>
      </c>
      <c r="P9" s="38">
        <f>O9/$O$43*100</f>
        <v>0.039721946375372394</v>
      </c>
      <c r="Q9" s="18" t="s">
        <v>20</v>
      </c>
      <c r="R9" s="5">
        <v>11</v>
      </c>
      <c r="S9" s="110">
        <f>R9/$R$43*100</f>
        <v>0.2055306427503737</v>
      </c>
      <c r="T9" s="5"/>
      <c r="U9" s="107">
        <v>14</v>
      </c>
      <c r="V9" s="112">
        <f>U9/$U$43*100</f>
        <v>0.2287207972553504</v>
      </c>
      <c r="W9" s="141" t="s">
        <v>20</v>
      </c>
      <c r="X9" s="146">
        <v>9</v>
      </c>
      <c r="Y9" s="149">
        <f aca="true" t="shared" si="0" ref="Y9:Y41">X9/$X$43*100</f>
        <v>0.27837921435199503</v>
      </c>
      <c r="Z9" s="141" t="s">
        <v>20</v>
      </c>
      <c r="AA9" s="146">
        <v>2</v>
      </c>
      <c r="AB9" s="149">
        <f aca="true" t="shared" si="1" ref="AB9:AB41">AA9/$AA$43*100</f>
        <v>0.10672358591248667</v>
      </c>
      <c r="AC9" s="141" t="s">
        <v>20</v>
      </c>
      <c r="AD9" s="146">
        <v>7</v>
      </c>
      <c r="AE9" s="149">
        <f>AD9/$AD$43*100</f>
        <v>0.07318348144276007</v>
      </c>
      <c r="AF9" s="141" t="s">
        <v>20</v>
      </c>
      <c r="AG9" s="146" t="s">
        <v>20</v>
      </c>
      <c r="AH9" s="149">
        <v>0</v>
      </c>
      <c r="AI9" s="422" t="s">
        <v>20</v>
      </c>
      <c r="AJ9" s="146" t="s">
        <v>20</v>
      </c>
      <c r="AK9" s="149">
        <v>0</v>
      </c>
      <c r="AL9" s="87" t="s">
        <v>20</v>
      </c>
    </row>
    <row r="10" spans="1:38" ht="19.5" customHeight="1">
      <c r="A10" s="807"/>
      <c r="B10" s="18" t="s">
        <v>55</v>
      </c>
      <c r="C10" s="18" t="s">
        <v>20</v>
      </c>
      <c r="D10" s="37" t="s">
        <v>20</v>
      </c>
      <c r="E10" s="18" t="s">
        <v>20</v>
      </c>
      <c r="F10" s="18" t="s">
        <v>20</v>
      </c>
      <c r="G10" s="37" t="s">
        <v>20</v>
      </c>
      <c r="H10" s="18" t="s">
        <v>20</v>
      </c>
      <c r="I10" s="18" t="s">
        <v>20</v>
      </c>
      <c r="J10" s="38" t="s">
        <v>20</v>
      </c>
      <c r="K10" s="18" t="s">
        <v>20</v>
      </c>
      <c r="L10" s="18" t="s">
        <v>20</v>
      </c>
      <c r="M10" s="38" t="s">
        <v>20</v>
      </c>
      <c r="N10" s="18" t="s">
        <v>20</v>
      </c>
      <c r="O10" s="18">
        <v>7</v>
      </c>
      <c r="P10" s="38">
        <f>O10/$O$43*100</f>
        <v>0.13902681231380337</v>
      </c>
      <c r="Q10" s="18" t="s">
        <v>20</v>
      </c>
      <c r="R10" s="5" t="s">
        <v>20</v>
      </c>
      <c r="S10" s="111" t="s">
        <v>20</v>
      </c>
      <c r="T10" s="5" t="s">
        <v>20</v>
      </c>
      <c r="U10" s="107" t="s">
        <v>20</v>
      </c>
      <c r="V10" s="113" t="s">
        <v>20</v>
      </c>
      <c r="W10" s="141" t="s">
        <v>20</v>
      </c>
      <c r="X10" s="146">
        <v>1</v>
      </c>
      <c r="Y10" s="149">
        <f t="shared" si="0"/>
        <v>0.03093102381688834</v>
      </c>
      <c r="Z10" s="141" t="s">
        <v>20</v>
      </c>
      <c r="AA10" s="146" t="s">
        <v>20</v>
      </c>
      <c r="AB10" s="149">
        <v>0</v>
      </c>
      <c r="AC10" s="141" t="s">
        <v>20</v>
      </c>
      <c r="AD10" s="146">
        <v>0</v>
      </c>
      <c r="AE10" s="149">
        <v>0</v>
      </c>
      <c r="AF10" s="141" t="s">
        <v>20</v>
      </c>
      <c r="AG10" s="146" t="s">
        <v>20</v>
      </c>
      <c r="AH10" s="149">
        <v>0</v>
      </c>
      <c r="AI10" s="422" t="s">
        <v>20</v>
      </c>
      <c r="AJ10" s="146" t="s">
        <v>20</v>
      </c>
      <c r="AK10" s="149">
        <v>0</v>
      </c>
      <c r="AL10" s="87" t="s">
        <v>20</v>
      </c>
    </row>
    <row r="11" spans="1:38" ht="19.5" customHeight="1">
      <c r="A11" s="806" t="s">
        <v>28</v>
      </c>
      <c r="B11" s="18" t="s">
        <v>54</v>
      </c>
      <c r="C11" s="18" t="s">
        <v>20</v>
      </c>
      <c r="D11" s="37" t="s">
        <v>20</v>
      </c>
      <c r="E11" s="18" t="s">
        <v>20</v>
      </c>
      <c r="F11" s="18" t="s">
        <v>20</v>
      </c>
      <c r="G11" s="37" t="s">
        <v>20</v>
      </c>
      <c r="H11" s="18" t="s">
        <v>20</v>
      </c>
      <c r="I11" s="18" t="s">
        <v>20</v>
      </c>
      <c r="J11" s="38" t="s">
        <v>20</v>
      </c>
      <c r="K11" s="18" t="s">
        <v>20</v>
      </c>
      <c r="L11" s="18" t="s">
        <v>20</v>
      </c>
      <c r="M11" s="38" t="s">
        <v>20</v>
      </c>
      <c r="N11" s="18" t="s">
        <v>20</v>
      </c>
      <c r="O11" s="18">
        <v>8</v>
      </c>
      <c r="P11" s="38">
        <f>O11/$O$43*100</f>
        <v>0.15888778550148958</v>
      </c>
      <c r="Q11" s="18" t="s">
        <v>20</v>
      </c>
      <c r="R11" s="5" t="s">
        <v>20</v>
      </c>
      <c r="S11" s="111" t="s">
        <v>20</v>
      </c>
      <c r="T11" s="5" t="s">
        <v>20</v>
      </c>
      <c r="U11" s="107" t="s">
        <v>20</v>
      </c>
      <c r="V11" s="113" t="s">
        <v>20</v>
      </c>
      <c r="W11" s="141" t="s">
        <v>20</v>
      </c>
      <c r="X11" s="146">
        <v>0</v>
      </c>
      <c r="Y11" s="149">
        <f t="shared" si="0"/>
        <v>0</v>
      </c>
      <c r="Z11" s="141" t="s">
        <v>20</v>
      </c>
      <c r="AA11" s="146" t="s">
        <v>20</v>
      </c>
      <c r="AB11" s="149">
        <v>0</v>
      </c>
      <c r="AC11" s="141" t="s">
        <v>20</v>
      </c>
      <c r="AD11" s="146" t="s">
        <v>20</v>
      </c>
      <c r="AE11" s="149">
        <v>0</v>
      </c>
      <c r="AF11" s="141" t="s">
        <v>20</v>
      </c>
      <c r="AG11" s="146" t="s">
        <v>20</v>
      </c>
      <c r="AH11" s="149">
        <v>0</v>
      </c>
      <c r="AI11" s="422" t="s">
        <v>20</v>
      </c>
      <c r="AJ11" s="146" t="s">
        <v>20</v>
      </c>
      <c r="AK11" s="149">
        <v>0</v>
      </c>
      <c r="AL11" s="87" t="s">
        <v>20</v>
      </c>
    </row>
    <row r="12" spans="1:38" ht="19.5" customHeight="1">
      <c r="A12" s="806"/>
      <c r="B12" s="18" t="s">
        <v>55</v>
      </c>
      <c r="C12" s="18" t="s">
        <v>20</v>
      </c>
      <c r="D12" s="37" t="s">
        <v>20</v>
      </c>
      <c r="E12" s="18" t="s">
        <v>20</v>
      </c>
      <c r="F12" s="18" t="s">
        <v>20</v>
      </c>
      <c r="G12" s="37" t="s">
        <v>20</v>
      </c>
      <c r="H12" s="18" t="s">
        <v>20</v>
      </c>
      <c r="I12" s="18" t="s">
        <v>20</v>
      </c>
      <c r="J12" s="38" t="s">
        <v>20</v>
      </c>
      <c r="K12" s="18" t="s">
        <v>20</v>
      </c>
      <c r="L12" s="18" t="s">
        <v>20</v>
      </c>
      <c r="M12" s="38" t="s">
        <v>20</v>
      </c>
      <c r="N12" s="18" t="s">
        <v>20</v>
      </c>
      <c r="O12" s="18" t="s">
        <v>20</v>
      </c>
      <c r="P12" s="38" t="s">
        <v>20</v>
      </c>
      <c r="Q12" s="18" t="s">
        <v>20</v>
      </c>
      <c r="R12" s="5" t="s">
        <v>20</v>
      </c>
      <c r="S12" s="111" t="s">
        <v>20</v>
      </c>
      <c r="T12" s="5" t="s">
        <v>20</v>
      </c>
      <c r="U12" s="107" t="s">
        <v>20</v>
      </c>
      <c r="V12" s="113" t="s">
        <v>20</v>
      </c>
      <c r="W12" s="141" t="s">
        <v>20</v>
      </c>
      <c r="X12" s="146">
        <v>0</v>
      </c>
      <c r="Y12" s="149">
        <f t="shared" si="0"/>
        <v>0</v>
      </c>
      <c r="Z12" s="141" t="s">
        <v>20</v>
      </c>
      <c r="AA12" s="146" t="s">
        <v>20</v>
      </c>
      <c r="AB12" s="149">
        <v>0</v>
      </c>
      <c r="AC12" s="141" t="s">
        <v>20</v>
      </c>
      <c r="AD12" s="146" t="s">
        <v>20</v>
      </c>
      <c r="AE12" s="149">
        <v>0</v>
      </c>
      <c r="AF12" s="141" t="s">
        <v>20</v>
      </c>
      <c r="AG12" s="146" t="s">
        <v>20</v>
      </c>
      <c r="AH12" s="149">
        <v>0</v>
      </c>
      <c r="AI12" s="422" t="s">
        <v>20</v>
      </c>
      <c r="AJ12" s="146" t="s">
        <v>20</v>
      </c>
      <c r="AK12" s="149">
        <v>0</v>
      </c>
      <c r="AL12" s="87" t="s">
        <v>20</v>
      </c>
    </row>
    <row r="13" spans="1:38" ht="19.5" customHeight="1">
      <c r="A13" s="806" t="s">
        <v>29</v>
      </c>
      <c r="B13" s="18" t="s">
        <v>54</v>
      </c>
      <c r="C13" s="18" t="s">
        <v>20</v>
      </c>
      <c r="D13" s="37" t="s">
        <v>20</v>
      </c>
      <c r="E13" s="18" t="s">
        <v>20</v>
      </c>
      <c r="F13" s="18" t="s">
        <v>20</v>
      </c>
      <c r="G13" s="37" t="s">
        <v>20</v>
      </c>
      <c r="H13" s="18" t="s">
        <v>20</v>
      </c>
      <c r="I13" s="18" t="s">
        <v>20</v>
      </c>
      <c r="J13" s="38" t="s">
        <v>20</v>
      </c>
      <c r="K13" s="18" t="s">
        <v>20</v>
      </c>
      <c r="L13" s="18" t="s">
        <v>20</v>
      </c>
      <c r="M13" s="38" t="s">
        <v>20</v>
      </c>
      <c r="N13" s="18" t="s">
        <v>20</v>
      </c>
      <c r="O13" s="18">
        <v>7</v>
      </c>
      <c r="P13" s="38">
        <f>O13/$O$43*100</f>
        <v>0.13902681231380337</v>
      </c>
      <c r="Q13" s="18" t="s">
        <v>20</v>
      </c>
      <c r="R13" s="5">
        <v>3</v>
      </c>
      <c r="S13" s="110">
        <f>R13/$R$43*100</f>
        <v>0.05605381165919283</v>
      </c>
      <c r="T13" s="5" t="s">
        <v>20</v>
      </c>
      <c r="U13" s="107" t="s">
        <v>20</v>
      </c>
      <c r="V13" s="111" t="s">
        <v>20</v>
      </c>
      <c r="W13" s="141" t="s">
        <v>20</v>
      </c>
      <c r="X13" s="146">
        <v>1</v>
      </c>
      <c r="Y13" s="149">
        <f t="shared" si="0"/>
        <v>0.03093102381688834</v>
      </c>
      <c r="Z13" s="141" t="s">
        <v>20</v>
      </c>
      <c r="AA13" s="146">
        <v>1</v>
      </c>
      <c r="AB13" s="149">
        <f t="shared" si="1"/>
        <v>0.05336179295624333</v>
      </c>
      <c r="AC13" s="141" t="s">
        <v>20</v>
      </c>
      <c r="AD13" s="146" t="s">
        <v>20</v>
      </c>
      <c r="AE13" s="149">
        <v>0</v>
      </c>
      <c r="AF13" s="141" t="s">
        <v>20</v>
      </c>
      <c r="AG13" s="146" t="s">
        <v>20</v>
      </c>
      <c r="AH13" s="149">
        <v>0</v>
      </c>
      <c r="AI13" s="422" t="s">
        <v>20</v>
      </c>
      <c r="AJ13" s="146" t="s">
        <v>20</v>
      </c>
      <c r="AK13" s="149">
        <v>0</v>
      </c>
      <c r="AL13" s="87" t="s">
        <v>20</v>
      </c>
    </row>
    <row r="14" spans="1:38" ht="19.5" customHeight="1">
      <c r="A14" s="806"/>
      <c r="B14" s="18" t="s">
        <v>55</v>
      </c>
      <c r="C14" s="18" t="s">
        <v>20</v>
      </c>
      <c r="D14" s="37" t="s">
        <v>20</v>
      </c>
      <c r="E14" s="18" t="s">
        <v>20</v>
      </c>
      <c r="F14" s="18" t="s">
        <v>20</v>
      </c>
      <c r="G14" s="37" t="s">
        <v>20</v>
      </c>
      <c r="H14" s="18" t="s">
        <v>20</v>
      </c>
      <c r="I14" s="18" t="s">
        <v>20</v>
      </c>
      <c r="J14" s="38" t="s">
        <v>20</v>
      </c>
      <c r="K14" s="18" t="s">
        <v>20</v>
      </c>
      <c r="L14" s="18" t="s">
        <v>20</v>
      </c>
      <c r="M14" s="38" t="s">
        <v>20</v>
      </c>
      <c r="N14" s="18" t="s">
        <v>20</v>
      </c>
      <c r="O14" s="18">
        <v>5</v>
      </c>
      <c r="P14" s="38">
        <f>O14/$O$43*100</f>
        <v>0.09930486593843098</v>
      </c>
      <c r="Q14" s="18" t="s">
        <v>20</v>
      </c>
      <c r="R14" s="5" t="s">
        <v>20</v>
      </c>
      <c r="S14" s="111" t="s">
        <v>20</v>
      </c>
      <c r="T14" s="5" t="s">
        <v>20</v>
      </c>
      <c r="U14" s="107">
        <v>2</v>
      </c>
      <c r="V14" s="112">
        <f>U14/$U$43*100</f>
        <v>0.032674399607907204</v>
      </c>
      <c r="W14" s="141" t="s">
        <v>20</v>
      </c>
      <c r="X14" s="146">
        <v>4</v>
      </c>
      <c r="Y14" s="149">
        <f t="shared" si="0"/>
        <v>0.12372409526755336</v>
      </c>
      <c r="Z14" s="141" t="s">
        <v>20</v>
      </c>
      <c r="AA14" s="146" t="s">
        <v>20</v>
      </c>
      <c r="AB14" s="149">
        <v>0</v>
      </c>
      <c r="AC14" s="141" t="s">
        <v>20</v>
      </c>
      <c r="AD14" s="146" t="s">
        <v>20</v>
      </c>
      <c r="AE14" s="149">
        <v>0</v>
      </c>
      <c r="AF14" s="141" t="s">
        <v>20</v>
      </c>
      <c r="AG14" s="146" t="s">
        <v>20</v>
      </c>
      <c r="AH14" s="149">
        <v>0</v>
      </c>
      <c r="AI14" s="422" t="s">
        <v>20</v>
      </c>
      <c r="AJ14" s="146" t="s">
        <v>20</v>
      </c>
      <c r="AK14" s="149">
        <v>0</v>
      </c>
      <c r="AL14" s="87" t="s">
        <v>20</v>
      </c>
    </row>
    <row r="15" spans="1:38" ht="19.5" customHeight="1">
      <c r="A15" s="17" t="s">
        <v>30</v>
      </c>
      <c r="B15" s="148"/>
      <c r="C15" s="18" t="s">
        <v>20</v>
      </c>
      <c r="D15" s="37" t="s">
        <v>20</v>
      </c>
      <c r="E15" s="18" t="s">
        <v>20</v>
      </c>
      <c r="F15" s="18">
        <v>1</v>
      </c>
      <c r="G15" s="38">
        <f>F15/$F$43*100</f>
        <v>0.04547521600727603</v>
      </c>
      <c r="H15" s="18" t="s">
        <v>20</v>
      </c>
      <c r="I15" s="18" t="s">
        <v>20</v>
      </c>
      <c r="J15" s="38" t="s">
        <v>20</v>
      </c>
      <c r="K15" s="18" t="s">
        <v>20</v>
      </c>
      <c r="L15" s="18" t="s">
        <v>20</v>
      </c>
      <c r="M15" s="38" t="s">
        <v>20</v>
      </c>
      <c r="N15" s="18" t="s">
        <v>20</v>
      </c>
      <c r="O15" s="18" t="s">
        <v>20</v>
      </c>
      <c r="P15" s="38" t="s">
        <v>20</v>
      </c>
      <c r="Q15" s="18" t="s">
        <v>20</v>
      </c>
      <c r="R15" s="5" t="s">
        <v>20</v>
      </c>
      <c r="S15" s="111" t="s">
        <v>20</v>
      </c>
      <c r="T15" s="5" t="s">
        <v>20</v>
      </c>
      <c r="U15" s="107">
        <v>2</v>
      </c>
      <c r="V15" s="112">
        <f>U15/$U$43*100</f>
        <v>0.032674399607907204</v>
      </c>
      <c r="W15" s="141" t="s">
        <v>20</v>
      </c>
      <c r="X15" s="146">
        <v>2</v>
      </c>
      <c r="Y15" s="149">
        <f t="shared" si="0"/>
        <v>0.06186204763377668</v>
      </c>
      <c r="Z15" s="141" t="s">
        <v>20</v>
      </c>
      <c r="AA15" s="168">
        <v>1</v>
      </c>
      <c r="AB15" s="149">
        <f t="shared" si="1"/>
        <v>0.05336179295624333</v>
      </c>
      <c r="AC15" s="141" t="s">
        <v>20</v>
      </c>
      <c r="AD15" s="168" t="s">
        <v>20</v>
      </c>
      <c r="AE15" s="149">
        <v>0</v>
      </c>
      <c r="AF15" s="141" t="s">
        <v>20</v>
      </c>
      <c r="AG15" s="168" t="s">
        <v>20</v>
      </c>
      <c r="AH15" s="149">
        <v>0</v>
      </c>
      <c r="AI15" s="422" t="s">
        <v>20</v>
      </c>
      <c r="AJ15" s="168" t="s">
        <v>20</v>
      </c>
      <c r="AK15" s="149">
        <v>0</v>
      </c>
      <c r="AL15" s="87" t="s">
        <v>20</v>
      </c>
    </row>
    <row r="16" spans="1:38" ht="19.5" customHeight="1">
      <c r="A16" s="807" t="s">
        <v>31</v>
      </c>
      <c r="B16" s="18" t="s">
        <v>54</v>
      </c>
      <c r="C16" s="18" t="s">
        <v>20</v>
      </c>
      <c r="D16" s="37" t="s">
        <v>20</v>
      </c>
      <c r="E16" s="18" t="s">
        <v>20</v>
      </c>
      <c r="F16" s="18" t="s">
        <v>20</v>
      </c>
      <c r="G16" s="37" t="s">
        <v>20</v>
      </c>
      <c r="H16" s="18" t="s">
        <v>20</v>
      </c>
      <c r="I16" s="18" t="s">
        <v>20</v>
      </c>
      <c r="J16" s="38" t="s">
        <v>20</v>
      </c>
      <c r="K16" s="18" t="s">
        <v>20</v>
      </c>
      <c r="L16" s="18" t="s">
        <v>20</v>
      </c>
      <c r="M16" s="38" t="s">
        <v>20</v>
      </c>
      <c r="N16" s="18" t="s">
        <v>20</v>
      </c>
      <c r="O16" s="18">
        <v>1</v>
      </c>
      <c r="P16" s="38">
        <f>O16/$O$43*100</f>
        <v>0.019860973187686197</v>
      </c>
      <c r="Q16" s="18" t="s">
        <v>20</v>
      </c>
      <c r="R16" s="5" t="s">
        <v>20</v>
      </c>
      <c r="S16" s="111" t="s">
        <v>20</v>
      </c>
      <c r="T16" s="5" t="s">
        <v>20</v>
      </c>
      <c r="U16" s="107" t="s">
        <v>20</v>
      </c>
      <c r="V16" s="113" t="s">
        <v>20</v>
      </c>
      <c r="W16" s="141" t="s">
        <v>20</v>
      </c>
      <c r="X16" s="77" t="s">
        <v>20</v>
      </c>
      <c r="Y16" s="143" t="s">
        <v>20</v>
      </c>
      <c r="Z16" s="141" t="s">
        <v>20</v>
      </c>
      <c r="AA16" s="146" t="s">
        <v>20</v>
      </c>
      <c r="AB16" s="149">
        <v>0</v>
      </c>
      <c r="AC16" s="141" t="s">
        <v>20</v>
      </c>
      <c r="AD16" s="146" t="s">
        <v>20</v>
      </c>
      <c r="AE16" s="149">
        <v>0</v>
      </c>
      <c r="AF16" s="141" t="s">
        <v>20</v>
      </c>
      <c r="AG16" s="146" t="s">
        <v>20</v>
      </c>
      <c r="AH16" s="149">
        <v>0</v>
      </c>
      <c r="AI16" s="422" t="s">
        <v>20</v>
      </c>
      <c r="AJ16" s="146" t="s">
        <v>20</v>
      </c>
      <c r="AK16" s="149">
        <v>0</v>
      </c>
      <c r="AL16" s="87" t="s">
        <v>20</v>
      </c>
    </row>
    <row r="17" spans="1:38" ht="19.5" customHeight="1">
      <c r="A17" s="807"/>
      <c r="B17" s="18" t="s">
        <v>55</v>
      </c>
      <c r="C17" s="18"/>
      <c r="D17" s="37"/>
      <c r="E17" s="18"/>
      <c r="F17" s="18"/>
      <c r="G17" s="37"/>
      <c r="H17" s="18"/>
      <c r="I17" s="18"/>
      <c r="J17" s="38"/>
      <c r="K17" s="18"/>
      <c r="L17" s="18"/>
      <c r="M17" s="38"/>
      <c r="N17" s="18"/>
      <c r="O17" s="18"/>
      <c r="P17" s="38"/>
      <c r="Q17" s="18"/>
      <c r="R17" s="5"/>
      <c r="S17" s="111"/>
      <c r="T17" s="5"/>
      <c r="U17" s="107"/>
      <c r="V17" s="113"/>
      <c r="W17" s="141"/>
      <c r="X17" s="77" t="s">
        <v>20</v>
      </c>
      <c r="Y17" s="143" t="s">
        <v>20</v>
      </c>
      <c r="Z17" s="141"/>
      <c r="AA17" s="146" t="s">
        <v>20</v>
      </c>
      <c r="AB17" s="149">
        <v>0</v>
      </c>
      <c r="AC17" s="141"/>
      <c r="AD17" s="146" t="s">
        <v>20</v>
      </c>
      <c r="AE17" s="149">
        <v>0</v>
      </c>
      <c r="AF17" s="141"/>
      <c r="AG17" s="146" t="s">
        <v>20</v>
      </c>
      <c r="AH17" s="149">
        <v>0</v>
      </c>
      <c r="AI17" s="422"/>
      <c r="AJ17" s="146" t="s">
        <v>20</v>
      </c>
      <c r="AK17" s="149">
        <v>0</v>
      </c>
      <c r="AL17" s="87"/>
    </row>
    <row r="18" spans="1:38" ht="19.5" customHeight="1">
      <c r="A18" s="806" t="s">
        <v>32</v>
      </c>
      <c r="B18" s="18" t="s">
        <v>54</v>
      </c>
      <c r="C18" s="18" t="s">
        <v>20</v>
      </c>
      <c r="D18" s="37" t="s">
        <v>20</v>
      </c>
      <c r="E18" s="18" t="s">
        <v>20</v>
      </c>
      <c r="F18" s="18" t="s">
        <v>20</v>
      </c>
      <c r="G18" s="37" t="s">
        <v>20</v>
      </c>
      <c r="H18" s="18" t="s">
        <v>20</v>
      </c>
      <c r="I18" s="18" t="s">
        <v>20</v>
      </c>
      <c r="J18" s="38" t="s">
        <v>20</v>
      </c>
      <c r="K18" s="18" t="s">
        <v>20</v>
      </c>
      <c r="L18" s="18" t="s">
        <v>20</v>
      </c>
      <c r="M18" s="38" t="s">
        <v>20</v>
      </c>
      <c r="N18" s="18" t="s">
        <v>20</v>
      </c>
      <c r="O18" s="18">
        <v>287</v>
      </c>
      <c r="P18" s="38">
        <f>O18/$O$43*100</f>
        <v>5.7000993048659385</v>
      </c>
      <c r="Q18" s="18" t="s">
        <v>20</v>
      </c>
      <c r="R18" s="5">
        <v>88</v>
      </c>
      <c r="S18" s="110">
        <f>R18/$R$43*100</f>
        <v>1.6442451420029895</v>
      </c>
      <c r="T18" s="5" t="s">
        <v>20</v>
      </c>
      <c r="U18" s="107">
        <v>32</v>
      </c>
      <c r="V18" s="112">
        <f>U18/$U$43*100</f>
        <v>0.5227903937265153</v>
      </c>
      <c r="W18" s="141" t="s">
        <v>20</v>
      </c>
      <c r="X18" s="146">
        <v>22</v>
      </c>
      <c r="Y18" s="149">
        <f t="shared" si="0"/>
        <v>0.6804825239715434</v>
      </c>
      <c r="Z18" s="141" t="s">
        <v>20</v>
      </c>
      <c r="AA18" s="146">
        <v>10</v>
      </c>
      <c r="AB18" s="149">
        <f t="shared" si="1"/>
        <v>0.5336179295624333</v>
      </c>
      <c r="AC18" s="141" t="s">
        <v>20</v>
      </c>
      <c r="AD18" s="146">
        <v>17</v>
      </c>
      <c r="AE18" s="149">
        <f>AD18/$AD$43*100</f>
        <v>0.17773131207527443</v>
      </c>
      <c r="AF18" s="141" t="s">
        <v>20</v>
      </c>
      <c r="AG18" s="146">
        <v>37</v>
      </c>
      <c r="AH18" s="149">
        <f>AG18/$AG$43*100</f>
        <v>1.1794708320051004</v>
      </c>
      <c r="AI18" s="422" t="s">
        <v>20</v>
      </c>
      <c r="AJ18" s="146">
        <v>17</v>
      </c>
      <c r="AK18" s="149">
        <f>AJ18/$AJ$43*100</f>
        <v>0.3385779725154352</v>
      </c>
      <c r="AL18" s="87" t="s">
        <v>20</v>
      </c>
    </row>
    <row r="19" spans="1:38" ht="19.5" customHeight="1">
      <c r="A19" s="806"/>
      <c r="B19" s="18" t="s">
        <v>55</v>
      </c>
      <c r="C19" s="18">
        <v>260</v>
      </c>
      <c r="D19" s="38">
        <f>C19/C43*100</f>
        <v>9.912314144109798</v>
      </c>
      <c r="E19" s="18" t="s">
        <v>20</v>
      </c>
      <c r="F19" s="18">
        <v>131</v>
      </c>
      <c r="G19" s="38">
        <f>F19/$F$43*100</f>
        <v>5.95725329695316</v>
      </c>
      <c r="H19" s="18" t="s">
        <v>20</v>
      </c>
      <c r="I19" s="18">
        <v>232</v>
      </c>
      <c r="J19" s="38">
        <f>I19/$I$43*100</f>
        <v>9.813874788494077</v>
      </c>
      <c r="K19" s="18" t="s">
        <v>20</v>
      </c>
      <c r="L19" s="18">
        <v>272</v>
      </c>
      <c r="M19" s="38">
        <f>L19/$L$43*100</f>
        <v>6.704461424698052</v>
      </c>
      <c r="N19" s="18" t="s">
        <v>20</v>
      </c>
      <c r="O19" s="18">
        <v>137</v>
      </c>
      <c r="P19" s="38">
        <f>O19/$O$43*100</f>
        <v>2.720953326713009</v>
      </c>
      <c r="Q19" s="18" t="s">
        <v>20</v>
      </c>
      <c r="R19" s="5" t="s">
        <v>20</v>
      </c>
      <c r="S19" s="111" t="s">
        <v>20</v>
      </c>
      <c r="T19" s="5" t="s">
        <v>20</v>
      </c>
      <c r="U19" s="108" t="s">
        <v>20</v>
      </c>
      <c r="V19" s="111" t="s">
        <v>20</v>
      </c>
      <c r="W19" s="5" t="s">
        <v>20</v>
      </c>
      <c r="X19" s="5" t="s">
        <v>20</v>
      </c>
      <c r="Y19" s="111" t="s">
        <v>20</v>
      </c>
      <c r="Z19" s="5" t="s">
        <v>20</v>
      </c>
      <c r="AA19" s="146" t="s">
        <v>20</v>
      </c>
      <c r="AB19" s="149">
        <v>0</v>
      </c>
      <c r="AC19" s="5" t="s">
        <v>20</v>
      </c>
      <c r="AD19" s="146">
        <v>0</v>
      </c>
      <c r="AE19" s="149">
        <v>0</v>
      </c>
      <c r="AF19" s="5" t="s">
        <v>20</v>
      </c>
      <c r="AG19" s="146">
        <v>0</v>
      </c>
      <c r="AH19" s="149">
        <v>0</v>
      </c>
      <c r="AI19" s="423" t="s">
        <v>20</v>
      </c>
      <c r="AJ19" s="146" t="s">
        <v>20</v>
      </c>
      <c r="AK19" s="149">
        <v>0</v>
      </c>
      <c r="AL19" s="7" t="s">
        <v>20</v>
      </c>
    </row>
    <row r="20" spans="1:38" ht="19.5" customHeight="1">
      <c r="A20" s="17" t="s">
        <v>33</v>
      </c>
      <c r="B20" s="808"/>
      <c r="C20" s="18" t="s">
        <v>20</v>
      </c>
      <c r="D20" s="37" t="s">
        <v>20</v>
      </c>
      <c r="E20" s="18" t="s">
        <v>20</v>
      </c>
      <c r="F20" s="18" t="s">
        <v>20</v>
      </c>
      <c r="G20" s="38"/>
      <c r="H20" s="18" t="s">
        <v>20</v>
      </c>
      <c r="I20" s="18" t="s">
        <v>20</v>
      </c>
      <c r="J20" s="38" t="s">
        <v>20</v>
      </c>
      <c r="K20" s="18" t="s">
        <v>20</v>
      </c>
      <c r="L20" s="18" t="s">
        <v>20</v>
      </c>
      <c r="M20" s="38" t="s">
        <v>20</v>
      </c>
      <c r="N20" s="18" t="s">
        <v>20</v>
      </c>
      <c r="O20" s="18">
        <v>19</v>
      </c>
      <c r="P20" s="38">
        <f>O20/$O$43*100</f>
        <v>0.37735849056603776</v>
      </c>
      <c r="Q20" s="18" t="s">
        <v>20</v>
      </c>
      <c r="R20" s="5">
        <v>39</v>
      </c>
      <c r="S20" s="110">
        <f>R20/$R$43*100</f>
        <v>0.7286995515695067</v>
      </c>
      <c r="T20" s="5" t="s">
        <v>20</v>
      </c>
      <c r="U20" s="107">
        <v>17</v>
      </c>
      <c r="V20" s="112">
        <f>U20/$U$43*100</f>
        <v>0.2777323966672113</v>
      </c>
      <c r="W20" s="141" t="s">
        <v>20</v>
      </c>
      <c r="X20" s="146">
        <v>2</v>
      </c>
      <c r="Y20" s="149">
        <f t="shared" si="0"/>
        <v>0.06186204763377668</v>
      </c>
      <c r="Z20" s="141" t="s">
        <v>20</v>
      </c>
      <c r="AA20" s="146">
        <v>3</v>
      </c>
      <c r="AB20" s="149">
        <f t="shared" si="1"/>
        <v>0.16008537886872998</v>
      </c>
      <c r="AC20" s="141" t="s">
        <v>20</v>
      </c>
      <c r="AD20" s="146" t="s">
        <v>20</v>
      </c>
      <c r="AE20" s="149">
        <v>0</v>
      </c>
      <c r="AF20" s="141" t="s">
        <v>20</v>
      </c>
      <c r="AG20" s="146" t="s">
        <v>20</v>
      </c>
      <c r="AH20" s="149">
        <v>0</v>
      </c>
      <c r="AI20" s="422" t="s">
        <v>20</v>
      </c>
      <c r="AJ20" s="146" t="s">
        <v>20</v>
      </c>
      <c r="AK20" s="149">
        <v>0</v>
      </c>
      <c r="AL20" s="87" t="s">
        <v>20</v>
      </c>
    </row>
    <row r="21" spans="1:38" ht="19.5" customHeight="1">
      <c r="A21" s="17" t="s">
        <v>34</v>
      </c>
      <c r="B21" s="808"/>
      <c r="C21" s="18">
        <v>3</v>
      </c>
      <c r="D21" s="38">
        <f aca="true" t="shared" si="2" ref="D21:D26">C21/$C$43*100</f>
        <v>0.1143728555089592</v>
      </c>
      <c r="E21" s="18" t="s">
        <v>20</v>
      </c>
      <c r="F21" s="18">
        <v>1</v>
      </c>
      <c r="G21" s="38">
        <f>F21/$F$43*100</f>
        <v>0.04547521600727603</v>
      </c>
      <c r="H21" s="18" t="s">
        <v>20</v>
      </c>
      <c r="I21" s="18">
        <v>2</v>
      </c>
      <c r="J21" s="38">
        <f aca="true" t="shared" si="3" ref="J21:J26">I21/$I$43*100</f>
        <v>0.08460236886632826</v>
      </c>
      <c r="K21" s="18" t="s">
        <v>20</v>
      </c>
      <c r="L21" s="18">
        <v>4</v>
      </c>
      <c r="M21" s="38">
        <f>L21/$L$43*100</f>
        <v>0.09859502095144194</v>
      </c>
      <c r="N21" s="18" t="s">
        <v>20</v>
      </c>
      <c r="O21" s="18" t="s">
        <v>20</v>
      </c>
      <c r="P21" s="38" t="s">
        <v>20</v>
      </c>
      <c r="Q21" s="18" t="s">
        <v>20</v>
      </c>
      <c r="R21" s="5" t="s">
        <v>20</v>
      </c>
      <c r="S21" s="111" t="s">
        <v>20</v>
      </c>
      <c r="T21" s="88" t="s">
        <v>20</v>
      </c>
      <c r="U21" s="107">
        <v>3</v>
      </c>
      <c r="V21" s="112">
        <f>U21/$U$43*100</f>
        <v>0.049011599411860805</v>
      </c>
      <c r="W21" s="150" t="s">
        <v>20</v>
      </c>
      <c r="X21" s="146">
        <v>6</v>
      </c>
      <c r="Y21" s="149">
        <f t="shared" si="0"/>
        <v>0.18558614290133002</v>
      </c>
      <c r="Z21" s="150" t="s">
        <v>20</v>
      </c>
      <c r="AA21" s="146" t="s">
        <v>20</v>
      </c>
      <c r="AB21" s="149">
        <v>0</v>
      </c>
      <c r="AC21" s="150" t="s">
        <v>20</v>
      </c>
      <c r="AD21" s="146" t="s">
        <v>20</v>
      </c>
      <c r="AE21" s="149">
        <v>0</v>
      </c>
      <c r="AF21" s="150" t="s">
        <v>20</v>
      </c>
      <c r="AG21" s="146" t="s">
        <v>20</v>
      </c>
      <c r="AH21" s="149">
        <v>0</v>
      </c>
      <c r="AI21" s="424" t="s">
        <v>20</v>
      </c>
      <c r="AJ21" s="146" t="s">
        <v>20</v>
      </c>
      <c r="AK21" s="149">
        <v>0</v>
      </c>
      <c r="AL21" s="89" t="s">
        <v>20</v>
      </c>
    </row>
    <row r="22" spans="1:38" ht="19.5" customHeight="1">
      <c r="A22" s="17" t="s">
        <v>35</v>
      </c>
      <c r="B22" s="808"/>
      <c r="C22" s="18">
        <v>2</v>
      </c>
      <c r="D22" s="38">
        <f t="shared" si="2"/>
        <v>0.07624857033930614</v>
      </c>
      <c r="E22" s="18" t="s">
        <v>20</v>
      </c>
      <c r="F22" s="18">
        <v>2</v>
      </c>
      <c r="G22" s="38">
        <f>F22/$F$43*100</f>
        <v>0.09095043201455207</v>
      </c>
      <c r="H22" s="18" t="s">
        <v>20</v>
      </c>
      <c r="I22" s="18">
        <v>6</v>
      </c>
      <c r="J22" s="38">
        <f t="shared" si="3"/>
        <v>0.25380710659898476</v>
      </c>
      <c r="K22" s="18" t="s">
        <v>20</v>
      </c>
      <c r="L22" s="18" t="s">
        <v>20</v>
      </c>
      <c r="M22" s="38" t="s">
        <v>20</v>
      </c>
      <c r="N22" s="18" t="s">
        <v>20</v>
      </c>
      <c r="O22" s="18" t="s">
        <v>20</v>
      </c>
      <c r="P22" s="38" t="s">
        <v>20</v>
      </c>
      <c r="Q22" s="18" t="s">
        <v>20</v>
      </c>
      <c r="R22" s="5" t="s">
        <v>20</v>
      </c>
      <c r="S22" s="111" t="s">
        <v>20</v>
      </c>
      <c r="T22" s="88" t="s">
        <v>20</v>
      </c>
      <c r="U22" s="107" t="s">
        <v>20</v>
      </c>
      <c r="V22" s="113" t="s">
        <v>20</v>
      </c>
      <c r="W22" s="150" t="s">
        <v>20</v>
      </c>
      <c r="X22" s="146">
        <v>3</v>
      </c>
      <c r="Y22" s="149">
        <f t="shared" si="0"/>
        <v>0.09279307145066501</v>
      </c>
      <c r="Z22" s="150" t="s">
        <v>20</v>
      </c>
      <c r="AA22" s="146" t="s">
        <v>20</v>
      </c>
      <c r="AB22" s="149">
        <v>0</v>
      </c>
      <c r="AC22" s="150" t="s">
        <v>20</v>
      </c>
      <c r="AD22" s="146" t="s">
        <v>20</v>
      </c>
      <c r="AE22" s="149">
        <v>0</v>
      </c>
      <c r="AF22" s="150" t="s">
        <v>20</v>
      </c>
      <c r="AG22" s="146" t="s">
        <v>20</v>
      </c>
      <c r="AH22" s="149">
        <v>0</v>
      </c>
      <c r="AI22" s="424" t="s">
        <v>20</v>
      </c>
      <c r="AJ22" s="146" t="s">
        <v>20</v>
      </c>
      <c r="AK22" s="149">
        <v>0</v>
      </c>
      <c r="AL22" s="89" t="s">
        <v>20</v>
      </c>
    </row>
    <row r="23" spans="1:38" ht="19.5" customHeight="1">
      <c r="A23" s="17" t="s">
        <v>36</v>
      </c>
      <c r="B23" s="808"/>
      <c r="C23" s="18">
        <v>17</v>
      </c>
      <c r="D23" s="38">
        <f t="shared" si="2"/>
        <v>0.6481128478841022</v>
      </c>
      <c r="E23" s="18" t="s">
        <v>20</v>
      </c>
      <c r="F23" s="18">
        <v>11</v>
      </c>
      <c r="G23" s="38">
        <f aca="true" t="shared" si="4" ref="G23:G41">F23/$F$43*100</f>
        <v>0.5002273760800363</v>
      </c>
      <c r="H23" s="18" t="s">
        <v>20</v>
      </c>
      <c r="I23" s="18">
        <v>30</v>
      </c>
      <c r="J23" s="38">
        <f t="shared" si="3"/>
        <v>1.2690355329949239</v>
      </c>
      <c r="K23" s="18" t="s">
        <v>20</v>
      </c>
      <c r="L23" s="18">
        <v>67</v>
      </c>
      <c r="M23" s="38">
        <f>L23/$L$43*100</f>
        <v>1.6514666009366525</v>
      </c>
      <c r="N23" s="18" t="s">
        <v>20</v>
      </c>
      <c r="O23" s="18">
        <v>4</v>
      </c>
      <c r="P23" s="38">
        <f aca="true" t="shared" si="5" ref="P23:P28">O23/$O$43*100</f>
        <v>0.07944389275074479</v>
      </c>
      <c r="Q23" s="18" t="s">
        <v>20</v>
      </c>
      <c r="R23" s="5">
        <v>1</v>
      </c>
      <c r="S23" s="110">
        <f aca="true" t="shared" si="6" ref="S23:S29">R23/$R$43*100</f>
        <v>0.01868460388639761</v>
      </c>
      <c r="T23" s="88" t="s">
        <v>20</v>
      </c>
      <c r="U23" s="107">
        <v>1</v>
      </c>
      <c r="V23" s="112">
        <f aca="true" t="shared" si="7" ref="V23:V29">U23/$U$43*100</f>
        <v>0.016337199803953602</v>
      </c>
      <c r="W23" s="150" t="s">
        <v>20</v>
      </c>
      <c r="X23" s="146">
        <v>2</v>
      </c>
      <c r="Y23" s="149">
        <f t="shared" si="0"/>
        <v>0.06186204763377668</v>
      </c>
      <c r="Z23" s="150" t="s">
        <v>20</v>
      </c>
      <c r="AA23" s="146" t="s">
        <v>20</v>
      </c>
      <c r="AB23" s="149">
        <v>0</v>
      </c>
      <c r="AC23" s="150" t="s">
        <v>20</v>
      </c>
      <c r="AD23" s="146" t="s">
        <v>20</v>
      </c>
      <c r="AE23" s="149">
        <v>0</v>
      </c>
      <c r="AF23" s="150" t="s">
        <v>20</v>
      </c>
      <c r="AG23" s="146" t="s">
        <v>20</v>
      </c>
      <c r="AH23" s="149">
        <v>0</v>
      </c>
      <c r="AI23" s="424" t="s">
        <v>20</v>
      </c>
      <c r="AJ23" s="146" t="s">
        <v>20</v>
      </c>
      <c r="AK23" s="149">
        <v>0</v>
      </c>
      <c r="AL23" s="89" t="s">
        <v>20</v>
      </c>
    </row>
    <row r="24" spans="1:38" ht="19.5" customHeight="1">
      <c r="A24" s="17" t="s">
        <v>37</v>
      </c>
      <c r="B24" s="808"/>
      <c r="C24" s="18">
        <v>425</v>
      </c>
      <c r="D24" s="38">
        <f t="shared" si="2"/>
        <v>16.202821197102555</v>
      </c>
      <c r="E24" s="18" t="s">
        <v>20</v>
      </c>
      <c r="F24" s="18">
        <v>368</v>
      </c>
      <c r="G24" s="38">
        <f t="shared" si="4"/>
        <v>16.73487949067758</v>
      </c>
      <c r="H24" s="18" t="s">
        <v>20</v>
      </c>
      <c r="I24" s="18">
        <v>459</v>
      </c>
      <c r="J24" s="38">
        <f t="shared" si="3"/>
        <v>19.416243654822335</v>
      </c>
      <c r="K24" s="18" t="s">
        <v>20</v>
      </c>
      <c r="L24" s="18">
        <v>1334</v>
      </c>
      <c r="M24" s="34">
        <f>L24/$L$43*100</f>
        <v>32.88143948730589</v>
      </c>
      <c r="N24" s="18" t="s">
        <v>20</v>
      </c>
      <c r="O24" s="18">
        <v>792</v>
      </c>
      <c r="P24" s="38">
        <f t="shared" si="5"/>
        <v>15.729890764647466</v>
      </c>
      <c r="Q24" s="18" t="s">
        <v>20</v>
      </c>
      <c r="R24" s="5">
        <v>1017</v>
      </c>
      <c r="S24" s="110">
        <f t="shared" si="6"/>
        <v>19.002242152466366</v>
      </c>
      <c r="T24" s="88" t="s">
        <v>20</v>
      </c>
      <c r="U24" s="107">
        <v>1207</v>
      </c>
      <c r="V24" s="112">
        <f t="shared" si="7"/>
        <v>19.719000163371998</v>
      </c>
      <c r="W24" s="150" t="s">
        <v>20</v>
      </c>
      <c r="X24" s="146">
        <v>681</v>
      </c>
      <c r="Y24" s="151">
        <f t="shared" si="0"/>
        <v>21.06402721930096</v>
      </c>
      <c r="Z24" s="150" t="s">
        <v>20</v>
      </c>
      <c r="AA24" s="146" t="s">
        <v>20</v>
      </c>
      <c r="AB24" s="149">
        <v>0</v>
      </c>
      <c r="AC24" s="150" t="s">
        <v>20</v>
      </c>
      <c r="AD24" s="146" t="s">
        <v>20</v>
      </c>
      <c r="AE24" s="149">
        <v>0</v>
      </c>
      <c r="AF24" s="150" t="s">
        <v>20</v>
      </c>
      <c r="AG24" s="146" t="s">
        <v>20</v>
      </c>
      <c r="AH24" s="149">
        <v>0</v>
      </c>
      <c r="AI24" s="424" t="s">
        <v>20</v>
      </c>
      <c r="AJ24" s="146" t="s">
        <v>20</v>
      </c>
      <c r="AK24" s="149">
        <v>0</v>
      </c>
      <c r="AL24" s="89" t="s">
        <v>20</v>
      </c>
    </row>
    <row r="25" spans="1:38" ht="19.5" customHeight="1">
      <c r="A25" s="17" t="s">
        <v>38</v>
      </c>
      <c r="B25" s="808"/>
      <c r="C25" s="18">
        <v>156</v>
      </c>
      <c r="D25" s="38">
        <f>C25/$C$43*100</f>
        <v>5.947388486465878</v>
      </c>
      <c r="E25" s="18" t="s">
        <v>20</v>
      </c>
      <c r="F25" s="18">
        <v>139</v>
      </c>
      <c r="G25" s="38">
        <f t="shared" si="4"/>
        <v>6.321055025011368</v>
      </c>
      <c r="H25" s="18" t="s">
        <v>20</v>
      </c>
      <c r="I25" s="18">
        <v>100</v>
      </c>
      <c r="J25" s="38">
        <f t="shared" si="3"/>
        <v>4.230118443316413</v>
      </c>
      <c r="K25" s="18" t="s">
        <v>20</v>
      </c>
      <c r="L25" s="18">
        <v>87</v>
      </c>
      <c r="M25" s="38">
        <f>L25/$L$43*100</f>
        <v>2.1444417056938625</v>
      </c>
      <c r="N25" s="18" t="s">
        <v>20</v>
      </c>
      <c r="O25" s="18">
        <v>97</v>
      </c>
      <c r="P25" s="38">
        <f t="shared" si="5"/>
        <v>1.926514399205561</v>
      </c>
      <c r="Q25" s="18" t="s">
        <v>20</v>
      </c>
      <c r="R25" s="5">
        <v>160</v>
      </c>
      <c r="S25" s="110">
        <f t="shared" si="6"/>
        <v>2.9895366218236172</v>
      </c>
      <c r="T25" s="88" t="s">
        <v>20</v>
      </c>
      <c r="U25" s="107">
        <v>263</v>
      </c>
      <c r="V25" s="112">
        <f t="shared" si="7"/>
        <v>4.296683548439797</v>
      </c>
      <c r="W25" s="150" t="s">
        <v>20</v>
      </c>
      <c r="X25" s="146">
        <v>129</v>
      </c>
      <c r="Y25" s="149">
        <f t="shared" si="0"/>
        <v>3.990102072378596</v>
      </c>
      <c r="Z25" s="150" t="s">
        <v>20</v>
      </c>
      <c r="AA25" s="146">
        <v>113</v>
      </c>
      <c r="AB25" s="149">
        <f t="shared" si="1"/>
        <v>6.029882604055496</v>
      </c>
      <c r="AC25" s="150" t="s">
        <v>20</v>
      </c>
      <c r="AD25" s="146">
        <v>20</v>
      </c>
      <c r="AE25" s="149">
        <f>AD25/$AD$43*100</f>
        <v>0.20909566126502874</v>
      </c>
      <c r="AF25" s="150" t="s">
        <v>20</v>
      </c>
      <c r="AG25" s="146">
        <v>110</v>
      </c>
      <c r="AH25" s="149">
        <f>AG25/$AG$43*100</f>
        <v>3.5065349059611095</v>
      </c>
      <c r="AI25" s="424" t="s">
        <v>20</v>
      </c>
      <c r="AJ25" s="146">
        <v>64</v>
      </c>
      <c r="AK25" s="149">
        <f>AJ25/$AJ$43*100</f>
        <v>1.2746464847639911</v>
      </c>
      <c r="AL25" s="89" t="s">
        <v>20</v>
      </c>
    </row>
    <row r="26" spans="1:38" ht="19.5" customHeight="1">
      <c r="A26" s="17" t="s">
        <v>39</v>
      </c>
      <c r="B26" s="808"/>
      <c r="C26" s="18">
        <v>48</v>
      </c>
      <c r="D26" s="38">
        <f t="shared" si="2"/>
        <v>1.8299656881433473</v>
      </c>
      <c r="E26" s="18" t="s">
        <v>20</v>
      </c>
      <c r="F26" s="18">
        <v>66</v>
      </c>
      <c r="G26" s="38">
        <f t="shared" si="4"/>
        <v>3.0013642564802185</v>
      </c>
      <c r="H26" s="18" t="s">
        <v>20</v>
      </c>
      <c r="I26" s="18">
        <v>35</v>
      </c>
      <c r="J26" s="38">
        <f t="shared" si="3"/>
        <v>1.4805414551607445</v>
      </c>
      <c r="K26" s="18" t="s">
        <v>20</v>
      </c>
      <c r="L26" s="18">
        <v>142</v>
      </c>
      <c r="M26" s="38">
        <f>L26/$L$43*100</f>
        <v>3.5001232437761898</v>
      </c>
      <c r="N26" s="18" t="s">
        <v>20</v>
      </c>
      <c r="O26" s="18">
        <v>485</v>
      </c>
      <c r="P26" s="38">
        <f t="shared" si="5"/>
        <v>9.632571996027806</v>
      </c>
      <c r="Q26" s="18" t="s">
        <v>20</v>
      </c>
      <c r="R26" s="5">
        <v>154</v>
      </c>
      <c r="S26" s="110">
        <f t="shared" si="6"/>
        <v>2.8774289985052315</v>
      </c>
      <c r="T26" s="88" t="s">
        <v>20</v>
      </c>
      <c r="U26" s="107">
        <v>150</v>
      </c>
      <c r="V26" s="112">
        <f t="shared" si="7"/>
        <v>2.4505799705930404</v>
      </c>
      <c r="W26" s="150" t="s">
        <v>20</v>
      </c>
      <c r="X26" s="146">
        <v>93</v>
      </c>
      <c r="Y26" s="149">
        <f t="shared" si="0"/>
        <v>2.8765852149706155</v>
      </c>
      <c r="Z26" s="68">
        <v>1</v>
      </c>
      <c r="AA26" s="146">
        <v>60</v>
      </c>
      <c r="AB26" s="149">
        <f t="shared" si="1"/>
        <v>3.2017075773745995</v>
      </c>
      <c r="AC26" s="68">
        <v>1</v>
      </c>
      <c r="AD26" s="146">
        <v>60</v>
      </c>
      <c r="AE26" s="149">
        <f>AD26/$AD$43*100</f>
        <v>0.6272869837950863</v>
      </c>
      <c r="AF26" s="68" t="s">
        <v>20</v>
      </c>
      <c r="AG26" s="146">
        <v>91</v>
      </c>
      <c r="AH26" s="149">
        <f>AG26/$AG$43*100</f>
        <v>2.9008606949314633</v>
      </c>
      <c r="AI26" s="425" t="s">
        <v>20</v>
      </c>
      <c r="AJ26" s="146">
        <v>44</v>
      </c>
      <c r="AK26" s="149">
        <f>AJ26/$AJ$43*100</f>
        <v>0.876319458275244</v>
      </c>
      <c r="AL26" s="72" t="s">
        <v>20</v>
      </c>
    </row>
    <row r="27" spans="1:38" ht="19.5" customHeight="1">
      <c r="A27" s="17" t="s">
        <v>40</v>
      </c>
      <c r="B27" s="808"/>
      <c r="C27" s="18" t="s">
        <v>20</v>
      </c>
      <c r="D27" s="38"/>
      <c r="E27" s="18" t="s">
        <v>20</v>
      </c>
      <c r="F27" s="18" t="s">
        <v>20</v>
      </c>
      <c r="G27" s="38" t="s">
        <v>20</v>
      </c>
      <c r="H27" s="18" t="s">
        <v>20</v>
      </c>
      <c r="I27" s="18" t="s">
        <v>20</v>
      </c>
      <c r="J27" s="38" t="s">
        <v>20</v>
      </c>
      <c r="K27" s="18" t="s">
        <v>20</v>
      </c>
      <c r="L27" s="18" t="s">
        <v>20</v>
      </c>
      <c r="M27" s="38" t="s">
        <v>20</v>
      </c>
      <c r="N27" s="18" t="s">
        <v>20</v>
      </c>
      <c r="O27" s="18">
        <v>131</v>
      </c>
      <c r="P27" s="38">
        <f t="shared" si="5"/>
        <v>2.601787487586892</v>
      </c>
      <c r="Q27" s="18" t="s">
        <v>20</v>
      </c>
      <c r="R27" s="5">
        <v>118</v>
      </c>
      <c r="S27" s="110">
        <f t="shared" si="6"/>
        <v>2.204783258594918</v>
      </c>
      <c r="T27" s="88" t="s">
        <v>20</v>
      </c>
      <c r="U27" s="107">
        <v>112</v>
      </c>
      <c r="V27" s="112">
        <f t="shared" si="7"/>
        <v>1.8297663780428033</v>
      </c>
      <c r="W27" s="150" t="s">
        <v>20</v>
      </c>
      <c r="X27" s="146">
        <v>98</v>
      </c>
      <c r="Y27" s="149">
        <f t="shared" si="0"/>
        <v>3.0312403340550573</v>
      </c>
      <c r="Z27" s="150" t="s">
        <v>20</v>
      </c>
      <c r="AA27" s="146">
        <v>105</v>
      </c>
      <c r="AB27" s="149">
        <f t="shared" si="1"/>
        <v>5.602988260405549</v>
      </c>
      <c r="AC27" s="150" t="s">
        <v>20</v>
      </c>
      <c r="AD27" s="146">
        <v>110</v>
      </c>
      <c r="AE27" s="149">
        <f>AD27/$AD$43*100</f>
        <v>1.150026136957658</v>
      </c>
      <c r="AF27" s="150" t="s">
        <v>20</v>
      </c>
      <c r="AG27" s="146">
        <v>151</v>
      </c>
      <c r="AH27" s="149">
        <f>AG27/$AG$43*100</f>
        <v>4.813516098182977</v>
      </c>
      <c r="AI27" s="424" t="s">
        <v>20</v>
      </c>
      <c r="AJ27" s="146">
        <v>123</v>
      </c>
      <c r="AK27" s="149">
        <f>AJ27/$AJ$43*100</f>
        <v>2.449711212905796</v>
      </c>
      <c r="AL27" s="89" t="s">
        <v>20</v>
      </c>
    </row>
    <row r="28" spans="1:38" ht="19.5" customHeight="1">
      <c r="A28" s="17" t="s">
        <v>41</v>
      </c>
      <c r="B28" s="808"/>
      <c r="C28" s="18">
        <v>1157</v>
      </c>
      <c r="D28" s="34">
        <f>C28/$C$43*100</f>
        <v>44.109797941288605</v>
      </c>
      <c r="E28" s="18" t="s">
        <v>20</v>
      </c>
      <c r="F28" s="18">
        <v>913</v>
      </c>
      <c r="G28" s="34">
        <f t="shared" si="4"/>
        <v>41.51887221464302</v>
      </c>
      <c r="H28" s="18" t="s">
        <v>20</v>
      </c>
      <c r="I28" s="18">
        <v>896</v>
      </c>
      <c r="J28" s="34">
        <f>I28/$I$43*100</f>
        <v>37.90186125211506</v>
      </c>
      <c r="K28" s="18" t="s">
        <v>20</v>
      </c>
      <c r="L28" s="18">
        <v>1002</v>
      </c>
      <c r="M28" s="38">
        <f>L28/$L$43*100</f>
        <v>24.69805274833621</v>
      </c>
      <c r="N28" s="18" t="s">
        <v>20</v>
      </c>
      <c r="O28" s="18">
        <v>1124</v>
      </c>
      <c r="P28" s="34">
        <f t="shared" si="5"/>
        <v>22.323733862959287</v>
      </c>
      <c r="Q28" s="18" t="s">
        <v>20</v>
      </c>
      <c r="R28" s="5">
        <v>1113</v>
      </c>
      <c r="S28" s="110">
        <f t="shared" si="6"/>
        <v>20.795964125560538</v>
      </c>
      <c r="T28" s="88" t="s">
        <v>20</v>
      </c>
      <c r="U28" s="107">
        <v>1253</v>
      </c>
      <c r="V28" s="112">
        <f t="shared" si="7"/>
        <v>20.470511354353864</v>
      </c>
      <c r="W28" s="150" t="s">
        <v>20</v>
      </c>
      <c r="X28" s="146">
        <v>1140</v>
      </c>
      <c r="Y28" s="149">
        <f t="shared" si="0"/>
        <v>35.261367151252706</v>
      </c>
      <c r="Z28" s="150" t="s">
        <v>20</v>
      </c>
      <c r="AA28" s="146">
        <v>704</v>
      </c>
      <c r="AB28" s="149">
        <f t="shared" si="1"/>
        <v>37.5667022411953</v>
      </c>
      <c r="AC28" s="150" t="s">
        <v>20</v>
      </c>
      <c r="AD28" s="146">
        <v>529</v>
      </c>
      <c r="AE28" s="149">
        <f>AD28/$AD$43*100</f>
        <v>5.530580240460011</v>
      </c>
      <c r="AF28" s="150" t="s">
        <v>20</v>
      </c>
      <c r="AG28" s="146">
        <v>1154</v>
      </c>
      <c r="AH28" s="149">
        <f>AG28/$AG$43*100</f>
        <v>36.78673892253745</v>
      </c>
      <c r="AI28" s="424" t="s">
        <v>20</v>
      </c>
      <c r="AJ28" s="146">
        <v>1478</v>
      </c>
      <c r="AK28" s="149">
        <f>AJ28/$AJ$43*100</f>
        <v>29.43636725751842</v>
      </c>
      <c r="AL28" s="89" t="s">
        <v>20</v>
      </c>
    </row>
    <row r="29" spans="1:38" ht="19.5" customHeight="1">
      <c r="A29" s="807" t="s">
        <v>42</v>
      </c>
      <c r="B29" s="18" t="s">
        <v>54</v>
      </c>
      <c r="C29" s="18">
        <v>7</v>
      </c>
      <c r="D29" s="38">
        <f>C29/$C$43*100</f>
        <v>0.2668699961875715</v>
      </c>
      <c r="E29" s="18" t="s">
        <v>20</v>
      </c>
      <c r="F29" s="18">
        <v>1</v>
      </c>
      <c r="G29" s="38">
        <f t="shared" si="4"/>
        <v>0.04547521600727603</v>
      </c>
      <c r="H29" s="18" t="s">
        <v>20</v>
      </c>
      <c r="I29" s="18">
        <v>2</v>
      </c>
      <c r="J29" s="38">
        <f>I29/$I$43*100</f>
        <v>0.08460236886632826</v>
      </c>
      <c r="K29" s="18" t="s">
        <v>20</v>
      </c>
      <c r="L29" s="18">
        <v>7</v>
      </c>
      <c r="M29" s="38">
        <f>L29/$L$43*100</f>
        <v>0.1725412866650234</v>
      </c>
      <c r="N29" s="18" t="s">
        <v>20</v>
      </c>
      <c r="O29" s="18" t="s">
        <v>20</v>
      </c>
      <c r="P29" s="38" t="s">
        <v>20</v>
      </c>
      <c r="Q29" s="18" t="s">
        <v>20</v>
      </c>
      <c r="R29" s="5">
        <v>4</v>
      </c>
      <c r="S29" s="110">
        <f t="shared" si="6"/>
        <v>0.07473841554559044</v>
      </c>
      <c r="T29" s="5">
        <v>1</v>
      </c>
      <c r="U29" s="107">
        <v>1</v>
      </c>
      <c r="V29" s="112">
        <f t="shared" si="7"/>
        <v>0.016337199803953602</v>
      </c>
      <c r="W29" s="141" t="s">
        <v>20</v>
      </c>
      <c r="X29" s="146">
        <v>1</v>
      </c>
      <c r="Y29" s="149">
        <f t="shared" si="0"/>
        <v>0.03093102381688834</v>
      </c>
      <c r="Z29" s="141" t="s">
        <v>20</v>
      </c>
      <c r="AA29" s="146" t="s">
        <v>20</v>
      </c>
      <c r="AB29" s="149">
        <v>0</v>
      </c>
      <c r="AC29" s="141" t="s">
        <v>20</v>
      </c>
      <c r="AD29" s="146" t="s">
        <v>20</v>
      </c>
      <c r="AE29" s="149">
        <v>0</v>
      </c>
      <c r="AF29" s="141" t="s">
        <v>20</v>
      </c>
      <c r="AG29" s="146" t="s">
        <v>20</v>
      </c>
      <c r="AH29" s="149">
        <v>0</v>
      </c>
      <c r="AI29" s="422" t="s">
        <v>20</v>
      </c>
      <c r="AJ29" s="146" t="s">
        <v>20</v>
      </c>
      <c r="AK29" s="149">
        <v>0</v>
      </c>
      <c r="AL29" s="87" t="s">
        <v>20</v>
      </c>
    </row>
    <row r="30" spans="1:38" ht="19.5" customHeight="1">
      <c r="A30" s="807"/>
      <c r="B30" s="18" t="s">
        <v>55</v>
      </c>
      <c r="C30" s="18"/>
      <c r="D30" s="38"/>
      <c r="E30" s="18"/>
      <c r="F30" s="18"/>
      <c r="G30" s="38"/>
      <c r="H30" s="18"/>
      <c r="I30" s="18"/>
      <c r="J30" s="38"/>
      <c r="K30" s="18"/>
      <c r="L30" s="18"/>
      <c r="M30" s="38"/>
      <c r="N30" s="18"/>
      <c r="O30" s="18"/>
      <c r="P30" s="38"/>
      <c r="Q30" s="18"/>
      <c r="R30" s="5"/>
      <c r="S30" s="110"/>
      <c r="T30" s="5"/>
      <c r="U30" s="107"/>
      <c r="V30" s="112"/>
      <c r="W30" s="141"/>
      <c r="X30" s="146">
        <v>1</v>
      </c>
      <c r="Y30" s="149">
        <f t="shared" si="0"/>
        <v>0.03093102381688834</v>
      </c>
      <c r="Z30" s="141"/>
      <c r="AA30" s="146">
        <v>2</v>
      </c>
      <c r="AB30" s="149">
        <f t="shared" si="1"/>
        <v>0.10672358591248667</v>
      </c>
      <c r="AC30" s="141"/>
      <c r="AD30" s="146" t="s">
        <v>20</v>
      </c>
      <c r="AE30" s="149">
        <v>0</v>
      </c>
      <c r="AF30" s="141"/>
      <c r="AG30" s="146" t="s">
        <v>20</v>
      </c>
      <c r="AH30" s="149">
        <v>0</v>
      </c>
      <c r="AI30" s="422"/>
      <c r="AJ30" s="146" t="s">
        <v>20</v>
      </c>
      <c r="AK30" s="149">
        <v>0</v>
      </c>
      <c r="AL30" s="87"/>
    </row>
    <row r="31" spans="1:38" ht="19.5" customHeight="1">
      <c r="A31" s="17" t="s">
        <v>43</v>
      </c>
      <c r="B31" s="148"/>
      <c r="C31" s="18">
        <v>178</v>
      </c>
      <c r="D31" s="38">
        <f>C31/$C$43*100</f>
        <v>6.786122760198246</v>
      </c>
      <c r="E31" s="18" t="s">
        <v>20</v>
      </c>
      <c r="F31" s="18">
        <v>196</v>
      </c>
      <c r="G31" s="38">
        <f t="shared" si="4"/>
        <v>8.913142337426102</v>
      </c>
      <c r="H31" s="18" t="s">
        <v>20</v>
      </c>
      <c r="I31" s="18">
        <v>246</v>
      </c>
      <c r="J31" s="38">
        <f>I31/$I$43*100</f>
        <v>10.406091370558377</v>
      </c>
      <c r="K31" s="18" t="s">
        <v>20</v>
      </c>
      <c r="L31" s="18">
        <v>223</v>
      </c>
      <c r="M31" s="38">
        <f>L31/$L$43*100</f>
        <v>5.4966724180428885</v>
      </c>
      <c r="N31" s="18" t="s">
        <v>20</v>
      </c>
      <c r="O31" s="18" t="s">
        <v>20</v>
      </c>
      <c r="P31" s="38" t="s">
        <v>20</v>
      </c>
      <c r="Q31" s="18" t="s">
        <v>20</v>
      </c>
      <c r="R31" s="5" t="s">
        <v>20</v>
      </c>
      <c r="S31" s="111" t="s">
        <v>20</v>
      </c>
      <c r="T31" s="88" t="s">
        <v>20</v>
      </c>
      <c r="U31" s="107" t="s">
        <v>20</v>
      </c>
      <c r="V31" s="113" t="s">
        <v>20</v>
      </c>
      <c r="W31" s="150" t="s">
        <v>20</v>
      </c>
      <c r="X31" s="142" t="s">
        <v>20</v>
      </c>
      <c r="Y31" s="152" t="s">
        <v>20</v>
      </c>
      <c r="Z31" s="150" t="s">
        <v>20</v>
      </c>
      <c r="AA31" s="146" t="s">
        <v>20</v>
      </c>
      <c r="AB31" s="149">
        <v>0</v>
      </c>
      <c r="AC31" s="150" t="s">
        <v>20</v>
      </c>
      <c r="AD31" s="146" t="s">
        <v>20</v>
      </c>
      <c r="AE31" s="149">
        <v>0</v>
      </c>
      <c r="AF31" s="150" t="s">
        <v>20</v>
      </c>
      <c r="AG31" s="146" t="s">
        <v>20</v>
      </c>
      <c r="AH31" s="149">
        <v>0</v>
      </c>
      <c r="AI31" s="424" t="s">
        <v>20</v>
      </c>
      <c r="AJ31" s="146" t="s">
        <v>20</v>
      </c>
      <c r="AK31" s="149">
        <v>0</v>
      </c>
      <c r="AL31" s="89" t="s">
        <v>20</v>
      </c>
    </row>
    <row r="32" spans="1:38" ht="19.5" customHeight="1">
      <c r="A32" s="833" t="s">
        <v>44</v>
      </c>
      <c r="B32" s="18" t="s">
        <v>54</v>
      </c>
      <c r="C32" s="18" t="s">
        <v>20</v>
      </c>
      <c r="D32" s="37" t="s">
        <v>20</v>
      </c>
      <c r="E32" s="18" t="s">
        <v>20</v>
      </c>
      <c r="F32" s="18" t="s">
        <v>20</v>
      </c>
      <c r="G32" s="38" t="s">
        <v>20</v>
      </c>
      <c r="H32" s="18" t="s">
        <v>20</v>
      </c>
      <c r="I32" s="18" t="s">
        <v>20</v>
      </c>
      <c r="J32" s="38" t="s">
        <v>20</v>
      </c>
      <c r="K32" s="18" t="s">
        <v>20</v>
      </c>
      <c r="L32" s="18" t="s">
        <v>20</v>
      </c>
      <c r="M32" s="38" t="s">
        <v>20</v>
      </c>
      <c r="N32" s="18" t="s">
        <v>20</v>
      </c>
      <c r="O32" s="18">
        <v>380</v>
      </c>
      <c r="P32" s="38">
        <f>O32/$O$43*100</f>
        <v>7.547169811320755</v>
      </c>
      <c r="Q32" s="18" t="s">
        <v>20</v>
      </c>
      <c r="R32" s="5">
        <v>979</v>
      </c>
      <c r="S32" s="110">
        <f>R32/$R$43*100</f>
        <v>18.29222720478326</v>
      </c>
      <c r="T32" s="88" t="s">
        <v>20</v>
      </c>
      <c r="U32" s="107">
        <v>1016</v>
      </c>
      <c r="V32" s="112">
        <f>U32/$U$43*100</f>
        <v>16.59859500081686</v>
      </c>
      <c r="W32" s="150" t="s">
        <v>20</v>
      </c>
      <c r="X32" s="146">
        <v>200</v>
      </c>
      <c r="Y32" s="149">
        <f t="shared" si="0"/>
        <v>6.186204763377668</v>
      </c>
      <c r="Z32" s="150" t="s">
        <v>20</v>
      </c>
      <c r="AA32" s="146">
        <v>23</v>
      </c>
      <c r="AB32" s="149">
        <f t="shared" si="1"/>
        <v>1.2273212379935965</v>
      </c>
      <c r="AC32" s="150" t="s">
        <v>20</v>
      </c>
      <c r="AD32" s="146">
        <v>9</v>
      </c>
      <c r="AE32" s="149">
        <f>AD32/$AD$43*100</f>
        <v>0.09409304756926294</v>
      </c>
      <c r="AF32" s="150" t="s">
        <v>20</v>
      </c>
      <c r="AG32" s="146">
        <v>20</v>
      </c>
      <c r="AH32" s="149">
        <f>AG32/$AG$43*100</f>
        <v>0.637551801083838</v>
      </c>
      <c r="AI32" s="424" t="s">
        <v>20</v>
      </c>
      <c r="AJ32" s="146">
        <v>17</v>
      </c>
      <c r="AK32" s="149">
        <f>AJ32/$AJ$43*100</f>
        <v>0.3385779725154352</v>
      </c>
      <c r="AL32" s="89" t="s">
        <v>20</v>
      </c>
    </row>
    <row r="33" spans="1:38" ht="19.5" customHeight="1">
      <c r="A33" s="833"/>
      <c r="B33" s="18" t="s">
        <v>55</v>
      </c>
      <c r="C33" s="18" t="s">
        <v>20</v>
      </c>
      <c r="D33" s="37" t="s">
        <v>20</v>
      </c>
      <c r="E33" s="18" t="s">
        <v>20</v>
      </c>
      <c r="F33" s="18" t="s">
        <v>20</v>
      </c>
      <c r="G33" s="38" t="s">
        <v>20</v>
      </c>
      <c r="H33" s="18" t="s">
        <v>20</v>
      </c>
      <c r="I33" s="18" t="s">
        <v>20</v>
      </c>
      <c r="J33" s="38" t="s">
        <v>20</v>
      </c>
      <c r="K33" s="18" t="s">
        <v>20</v>
      </c>
      <c r="L33" s="18" t="s">
        <v>20</v>
      </c>
      <c r="M33" s="38" t="s">
        <v>20</v>
      </c>
      <c r="N33" s="18" t="s">
        <v>20</v>
      </c>
      <c r="O33" s="18">
        <v>474</v>
      </c>
      <c r="P33" s="38">
        <f>O33/$O$43*100</f>
        <v>9.414101290963258</v>
      </c>
      <c r="Q33" s="18" t="s">
        <v>20</v>
      </c>
      <c r="R33" s="5">
        <v>734</v>
      </c>
      <c r="S33" s="110">
        <f>R33/$R$43*100</f>
        <v>13.714499252615845</v>
      </c>
      <c r="T33" s="88" t="s">
        <v>20</v>
      </c>
      <c r="U33" s="107">
        <v>1359</v>
      </c>
      <c r="V33" s="114">
        <f>U33/$U$43*100</f>
        <v>22.202254533572948</v>
      </c>
      <c r="W33" s="150" t="s">
        <v>20</v>
      </c>
      <c r="X33" s="146">
        <v>286</v>
      </c>
      <c r="Y33" s="149">
        <f t="shared" si="0"/>
        <v>8.846272811630065</v>
      </c>
      <c r="Z33" s="150" t="s">
        <v>20</v>
      </c>
      <c r="AA33" s="146">
        <v>74</v>
      </c>
      <c r="AB33" s="149">
        <f t="shared" si="1"/>
        <v>3.9487726787620065</v>
      </c>
      <c r="AC33" s="150" t="s">
        <v>20</v>
      </c>
      <c r="AD33" s="146">
        <v>66</v>
      </c>
      <c r="AE33" s="149">
        <f>AD33/$AD$43*100</f>
        <v>0.6900156821745949</v>
      </c>
      <c r="AF33" s="150" t="s">
        <v>20</v>
      </c>
      <c r="AG33" s="146">
        <v>25</v>
      </c>
      <c r="AH33" s="149">
        <f>AG33/$AG$43*100</f>
        <v>0.7969397513547977</v>
      </c>
      <c r="AI33" s="424" t="s">
        <v>20</v>
      </c>
      <c r="AJ33" s="146">
        <v>41</v>
      </c>
      <c r="AK33" s="149">
        <f>AJ33/$AJ$43*100</f>
        <v>0.8165704043019318</v>
      </c>
      <c r="AL33" s="89" t="s">
        <v>20</v>
      </c>
    </row>
    <row r="34" spans="1:38" ht="19.5" customHeight="1">
      <c r="A34" s="17" t="s">
        <v>45</v>
      </c>
      <c r="B34" s="808"/>
      <c r="C34" s="18">
        <v>31</v>
      </c>
      <c r="D34" s="38">
        <f>C34/$C$43*100</f>
        <v>1.181852840259245</v>
      </c>
      <c r="E34" s="18" t="s">
        <v>20</v>
      </c>
      <c r="F34" s="18">
        <v>71</v>
      </c>
      <c r="G34" s="38">
        <f t="shared" si="4"/>
        <v>3.2287403365165988</v>
      </c>
      <c r="H34" s="18" t="s">
        <v>20</v>
      </c>
      <c r="I34" s="18">
        <v>35</v>
      </c>
      <c r="J34" s="38">
        <f>I34/$I$43*100</f>
        <v>1.4805414551607445</v>
      </c>
      <c r="K34" s="18" t="s">
        <v>20</v>
      </c>
      <c r="L34" s="18">
        <v>194</v>
      </c>
      <c r="M34" s="38">
        <f>L34/$L$43*100</f>
        <v>4.7818585161449345</v>
      </c>
      <c r="N34" s="18" t="s">
        <v>20</v>
      </c>
      <c r="O34" s="18" t="s">
        <v>20</v>
      </c>
      <c r="P34" s="38" t="s">
        <v>20</v>
      </c>
      <c r="Q34" s="18" t="s">
        <v>20</v>
      </c>
      <c r="R34" s="5" t="s">
        <v>20</v>
      </c>
      <c r="S34" s="111" t="s">
        <v>20</v>
      </c>
      <c r="T34" s="88" t="s">
        <v>20</v>
      </c>
      <c r="U34" s="107" t="s">
        <v>20</v>
      </c>
      <c r="V34" s="113" t="s">
        <v>20</v>
      </c>
      <c r="W34" s="150" t="s">
        <v>20</v>
      </c>
      <c r="X34" s="150" t="s">
        <v>20</v>
      </c>
      <c r="Y34" s="153" t="s">
        <v>20</v>
      </c>
      <c r="Z34" s="150" t="s">
        <v>20</v>
      </c>
      <c r="AA34" s="146" t="s">
        <v>20</v>
      </c>
      <c r="AB34" s="149">
        <v>0</v>
      </c>
      <c r="AC34" s="150" t="s">
        <v>20</v>
      </c>
      <c r="AD34" s="146" t="s">
        <v>20</v>
      </c>
      <c r="AE34" s="149">
        <v>0</v>
      </c>
      <c r="AF34" s="150" t="s">
        <v>20</v>
      </c>
      <c r="AG34" s="146" t="s">
        <v>20</v>
      </c>
      <c r="AH34" s="149">
        <v>0</v>
      </c>
      <c r="AI34" s="424" t="s">
        <v>20</v>
      </c>
      <c r="AJ34" s="146" t="s">
        <v>20</v>
      </c>
      <c r="AK34" s="149">
        <v>0</v>
      </c>
      <c r="AL34" s="89" t="s">
        <v>20</v>
      </c>
    </row>
    <row r="35" spans="1:38" ht="19.5" customHeight="1">
      <c r="A35" s="17" t="s">
        <v>46</v>
      </c>
      <c r="B35" s="808"/>
      <c r="C35" s="18">
        <v>16</v>
      </c>
      <c r="D35" s="38">
        <f>C35/$C$43*100</f>
        <v>0.6099885627144491</v>
      </c>
      <c r="E35" s="18" t="s">
        <v>20</v>
      </c>
      <c r="F35" s="18">
        <v>25</v>
      </c>
      <c r="G35" s="38">
        <f t="shared" si="4"/>
        <v>1.1368804001819008</v>
      </c>
      <c r="H35" s="18" t="s">
        <v>20</v>
      </c>
      <c r="I35" s="18">
        <v>28</v>
      </c>
      <c r="J35" s="38">
        <f>I35/$I$43*100</f>
        <v>1.1844331641285957</v>
      </c>
      <c r="K35" s="18" t="s">
        <v>20</v>
      </c>
      <c r="L35" s="18">
        <v>14</v>
      </c>
      <c r="M35" s="38">
        <f>L35/$L$43*100</f>
        <v>0.3450825733300468</v>
      </c>
      <c r="N35" s="18" t="s">
        <v>20</v>
      </c>
      <c r="O35" s="18">
        <v>9</v>
      </c>
      <c r="P35" s="38">
        <f aca="true" t="shared" si="8" ref="P35:P41">O35/$O$43*100</f>
        <v>0.17874875868917578</v>
      </c>
      <c r="Q35" s="18" t="s">
        <v>20</v>
      </c>
      <c r="R35" s="5">
        <v>9</v>
      </c>
      <c r="S35" s="110">
        <f aca="true" t="shared" si="9" ref="S35:S41">R35/$R$43*100</f>
        <v>0.1681614349775785</v>
      </c>
      <c r="T35" s="88" t="s">
        <v>20</v>
      </c>
      <c r="U35" s="107">
        <v>5</v>
      </c>
      <c r="V35" s="112">
        <f aca="true" t="shared" si="10" ref="V35:V41">U35/$U$43*100</f>
        <v>0.08168599901976802</v>
      </c>
      <c r="W35" s="150" t="s">
        <v>20</v>
      </c>
      <c r="X35" s="146">
        <v>10</v>
      </c>
      <c r="Y35" s="149">
        <f t="shared" si="0"/>
        <v>0.3093102381688834</v>
      </c>
      <c r="Z35" s="150" t="s">
        <v>20</v>
      </c>
      <c r="AA35" s="146">
        <v>4</v>
      </c>
      <c r="AB35" s="149">
        <f t="shared" si="1"/>
        <v>0.21344717182497333</v>
      </c>
      <c r="AC35" s="150" t="s">
        <v>20</v>
      </c>
      <c r="AD35" s="146" t="s">
        <v>20</v>
      </c>
      <c r="AE35" s="149">
        <v>0</v>
      </c>
      <c r="AF35" s="150" t="s">
        <v>20</v>
      </c>
      <c r="AG35" s="146" t="s">
        <v>20</v>
      </c>
      <c r="AH35" s="149">
        <v>0</v>
      </c>
      <c r="AI35" s="424" t="s">
        <v>20</v>
      </c>
      <c r="AJ35" s="146" t="s">
        <v>20</v>
      </c>
      <c r="AK35" s="149">
        <v>0</v>
      </c>
      <c r="AL35" s="89" t="s">
        <v>20</v>
      </c>
    </row>
    <row r="36" spans="1:38" ht="19.5" customHeight="1">
      <c r="A36" s="17" t="s">
        <v>47</v>
      </c>
      <c r="B36" s="808"/>
      <c r="C36" s="18">
        <v>69</v>
      </c>
      <c r="D36" s="38">
        <f>C36/$C$43*100</f>
        <v>2.6305756767060617</v>
      </c>
      <c r="E36" s="18" t="s">
        <v>20</v>
      </c>
      <c r="F36" s="18">
        <v>20</v>
      </c>
      <c r="G36" s="38">
        <f t="shared" si="4"/>
        <v>0.9095043201455207</v>
      </c>
      <c r="H36" s="18" t="s">
        <v>20</v>
      </c>
      <c r="I36" s="18">
        <v>44</v>
      </c>
      <c r="J36" s="38">
        <f>I36/$I$43*100</f>
        <v>1.8612521150592216</v>
      </c>
      <c r="K36" s="18" t="s">
        <v>20</v>
      </c>
      <c r="L36" s="18">
        <v>198</v>
      </c>
      <c r="M36" s="38">
        <f>L36/$L$43*100</f>
        <v>4.880453537096377</v>
      </c>
      <c r="N36" s="18" t="s">
        <v>20</v>
      </c>
      <c r="O36" s="18">
        <v>161</v>
      </c>
      <c r="P36" s="38">
        <f t="shared" si="8"/>
        <v>3.1976166832174773</v>
      </c>
      <c r="Q36" s="18"/>
      <c r="R36" s="5">
        <v>198</v>
      </c>
      <c r="S36" s="110">
        <f t="shared" si="9"/>
        <v>3.6995515695067267</v>
      </c>
      <c r="T36" s="88" t="s">
        <v>20</v>
      </c>
      <c r="U36" s="107">
        <v>138</v>
      </c>
      <c r="V36" s="112">
        <f t="shared" si="10"/>
        <v>2.254533572945597</v>
      </c>
      <c r="W36" s="150" t="s">
        <v>20</v>
      </c>
      <c r="X36" s="146">
        <v>144</v>
      </c>
      <c r="Y36" s="149">
        <f t="shared" si="0"/>
        <v>4.4540674296319205</v>
      </c>
      <c r="Z36" s="150" t="s">
        <v>20</v>
      </c>
      <c r="AA36" s="146">
        <v>182</v>
      </c>
      <c r="AB36" s="149">
        <f t="shared" si="1"/>
        <v>9.711846318036287</v>
      </c>
      <c r="AC36" s="150" t="s">
        <v>20</v>
      </c>
      <c r="AD36" s="146">
        <v>131</v>
      </c>
      <c r="AE36" s="149">
        <f>AD36/$AD$43*100</f>
        <v>1.3695765812859382</v>
      </c>
      <c r="AF36" s="150" t="s">
        <v>20</v>
      </c>
      <c r="AG36" s="146">
        <v>194</v>
      </c>
      <c r="AH36" s="149">
        <f>AG36/$AG$43*100</f>
        <v>6.184252470513229</v>
      </c>
      <c r="AI36" s="424" t="s">
        <v>20</v>
      </c>
      <c r="AJ36" s="146">
        <v>149</v>
      </c>
      <c r="AK36" s="149">
        <f>AJ36/$AJ$43*100</f>
        <v>2.967536347341167</v>
      </c>
      <c r="AL36" s="89" t="s">
        <v>20</v>
      </c>
    </row>
    <row r="37" spans="1:38" ht="19.5" customHeight="1">
      <c r="A37" s="17" t="s">
        <v>48</v>
      </c>
      <c r="B37" s="19"/>
      <c r="C37" s="18" t="s">
        <v>20</v>
      </c>
      <c r="D37" s="37" t="s">
        <v>20</v>
      </c>
      <c r="E37" s="18" t="s">
        <v>20</v>
      </c>
      <c r="F37" s="18" t="s">
        <v>20</v>
      </c>
      <c r="G37" s="38" t="s">
        <v>20</v>
      </c>
      <c r="H37" s="18" t="s">
        <v>20</v>
      </c>
      <c r="I37" s="18" t="s">
        <v>20</v>
      </c>
      <c r="J37" s="38" t="s">
        <v>20</v>
      </c>
      <c r="K37" s="18" t="s">
        <v>20</v>
      </c>
      <c r="L37" s="18" t="s">
        <v>20</v>
      </c>
      <c r="M37" s="38" t="s">
        <v>20</v>
      </c>
      <c r="N37" s="18" t="s">
        <v>20</v>
      </c>
      <c r="O37" s="18">
        <v>2</v>
      </c>
      <c r="P37" s="38">
        <f t="shared" si="8"/>
        <v>0.039721946375372394</v>
      </c>
      <c r="Q37" s="18" t="s">
        <v>20</v>
      </c>
      <c r="R37" s="5">
        <v>1</v>
      </c>
      <c r="S37" s="110">
        <f t="shared" si="9"/>
        <v>0.01868460388639761</v>
      </c>
      <c r="T37" s="88" t="s">
        <v>20</v>
      </c>
      <c r="U37" s="107">
        <v>0</v>
      </c>
      <c r="V37" s="112">
        <f t="shared" si="10"/>
        <v>0</v>
      </c>
      <c r="W37" s="150" t="s">
        <v>20</v>
      </c>
      <c r="X37" s="142" t="s">
        <v>20</v>
      </c>
      <c r="Y37" s="152" t="s">
        <v>20</v>
      </c>
      <c r="Z37" s="150" t="s">
        <v>20</v>
      </c>
      <c r="AA37" s="146" t="s">
        <v>20</v>
      </c>
      <c r="AB37" s="149">
        <v>0</v>
      </c>
      <c r="AC37" s="150" t="s">
        <v>20</v>
      </c>
      <c r="AD37" s="146" t="s">
        <v>20</v>
      </c>
      <c r="AE37" s="149">
        <v>0</v>
      </c>
      <c r="AF37" s="150" t="s">
        <v>20</v>
      </c>
      <c r="AG37" s="146" t="s">
        <v>20</v>
      </c>
      <c r="AH37" s="149">
        <v>0</v>
      </c>
      <c r="AI37" s="424" t="s">
        <v>20</v>
      </c>
      <c r="AJ37" s="146" t="s">
        <v>20</v>
      </c>
      <c r="AK37" s="149">
        <v>0</v>
      </c>
      <c r="AL37" s="89" t="s">
        <v>20</v>
      </c>
    </row>
    <row r="38" spans="1:38" ht="19.5" customHeight="1">
      <c r="A38" s="806" t="s">
        <v>49</v>
      </c>
      <c r="B38" s="18" t="s">
        <v>54</v>
      </c>
      <c r="C38" s="18" t="s">
        <v>20</v>
      </c>
      <c r="D38" s="37" t="s">
        <v>20</v>
      </c>
      <c r="E38" s="18" t="s">
        <v>20</v>
      </c>
      <c r="F38" s="18" t="s">
        <v>20</v>
      </c>
      <c r="G38" s="38" t="s">
        <v>20</v>
      </c>
      <c r="H38" s="18" t="s">
        <v>20</v>
      </c>
      <c r="I38" s="18" t="s">
        <v>20</v>
      </c>
      <c r="J38" s="38" t="s">
        <v>20</v>
      </c>
      <c r="K38" s="18" t="s">
        <v>20</v>
      </c>
      <c r="L38" s="18" t="s">
        <v>20</v>
      </c>
      <c r="M38" s="38" t="s">
        <v>20</v>
      </c>
      <c r="N38" s="18" t="s">
        <v>20</v>
      </c>
      <c r="O38" s="18">
        <v>140</v>
      </c>
      <c r="P38" s="38">
        <f t="shared" si="8"/>
        <v>2.780536246276067</v>
      </c>
      <c r="Q38" s="18" t="s">
        <v>20</v>
      </c>
      <c r="R38" s="5">
        <v>154</v>
      </c>
      <c r="S38" s="110">
        <f t="shared" si="9"/>
        <v>2.8774289985052315</v>
      </c>
      <c r="T38" s="88"/>
      <c r="U38" s="107">
        <v>80</v>
      </c>
      <c r="V38" s="112">
        <f t="shared" si="10"/>
        <v>1.3069759843162883</v>
      </c>
      <c r="W38" s="150" t="s">
        <v>20</v>
      </c>
      <c r="X38" s="146">
        <v>58</v>
      </c>
      <c r="Y38" s="149">
        <f t="shared" si="0"/>
        <v>1.7939993813795236</v>
      </c>
      <c r="Z38" s="150" t="s">
        <v>20</v>
      </c>
      <c r="AA38" s="146">
        <v>33</v>
      </c>
      <c r="AB38" s="149">
        <f t="shared" si="1"/>
        <v>1.7609391675560297</v>
      </c>
      <c r="AC38" s="150" t="s">
        <v>20</v>
      </c>
      <c r="AD38" s="146">
        <v>72</v>
      </c>
      <c r="AE38" s="149">
        <f>AD38/$AD$43*100</f>
        <v>0.7527443805541035</v>
      </c>
      <c r="AF38" s="150" t="s">
        <v>20</v>
      </c>
      <c r="AG38" s="146">
        <v>67</v>
      </c>
      <c r="AH38" s="149">
        <f>AG38/$AG$43*100</f>
        <v>2.1357985336308576</v>
      </c>
      <c r="AI38" s="424" t="s">
        <v>20</v>
      </c>
      <c r="AJ38" s="146">
        <v>53</v>
      </c>
      <c r="AK38" s="149">
        <f>AJ38/$AJ$43*100</f>
        <v>1.0555666201951803</v>
      </c>
      <c r="AL38" s="89" t="s">
        <v>20</v>
      </c>
    </row>
    <row r="39" spans="1:38" ht="19.5" customHeight="1">
      <c r="A39" s="806"/>
      <c r="B39" s="18" t="s">
        <v>55</v>
      </c>
      <c r="C39" s="18">
        <v>250</v>
      </c>
      <c r="D39" s="38">
        <f>C39/$C$43*100</f>
        <v>9.531071292413268</v>
      </c>
      <c r="E39" s="18" t="s">
        <v>20</v>
      </c>
      <c r="F39" s="18">
        <v>243</v>
      </c>
      <c r="G39" s="38">
        <f t="shared" si="4"/>
        <v>11.050477489768076</v>
      </c>
      <c r="H39" s="18" t="s">
        <v>20</v>
      </c>
      <c r="I39" s="18">
        <v>245</v>
      </c>
      <c r="J39" s="38">
        <f>I39/$I$43*100</f>
        <v>10.363790186125211</v>
      </c>
      <c r="K39" s="18" t="s">
        <v>20</v>
      </c>
      <c r="L39" s="18">
        <v>483</v>
      </c>
      <c r="M39" s="38">
        <f>L39/$L$43*100</f>
        <v>11.905348779886616</v>
      </c>
      <c r="N39" s="18" t="s">
        <v>20</v>
      </c>
      <c r="O39" s="18">
        <v>440</v>
      </c>
      <c r="P39" s="38">
        <f t="shared" si="8"/>
        <v>8.738828202581926</v>
      </c>
      <c r="Q39" s="18" t="s">
        <v>20</v>
      </c>
      <c r="R39" s="5">
        <v>284</v>
      </c>
      <c r="S39" s="110">
        <f t="shared" si="9"/>
        <v>5.306427503736921</v>
      </c>
      <c r="T39" s="88" t="s">
        <v>20</v>
      </c>
      <c r="U39" s="107">
        <v>271</v>
      </c>
      <c r="V39" s="112">
        <f t="shared" si="10"/>
        <v>4.427381146871427</v>
      </c>
      <c r="W39" s="150" t="s">
        <v>20</v>
      </c>
      <c r="X39" s="146">
        <v>230</v>
      </c>
      <c r="Y39" s="149">
        <f t="shared" si="0"/>
        <v>7.114135477884317</v>
      </c>
      <c r="Z39" s="150" t="s">
        <v>20</v>
      </c>
      <c r="AA39" s="146">
        <v>179</v>
      </c>
      <c r="AB39" s="149">
        <f t="shared" si="1"/>
        <v>9.551760939167556</v>
      </c>
      <c r="AC39" s="150" t="s">
        <v>20</v>
      </c>
      <c r="AD39" s="146">
        <v>117</v>
      </c>
      <c r="AE39" s="149">
        <f>AD39/$AD$43*100</f>
        <v>1.2232096184004182</v>
      </c>
      <c r="AF39" s="150" t="s">
        <v>20</v>
      </c>
      <c r="AG39" s="146">
        <v>140</v>
      </c>
      <c r="AH39" s="149">
        <f>AG39/$AG$43*100</f>
        <v>4.4628626075868665</v>
      </c>
      <c r="AI39" s="424" t="s">
        <v>20</v>
      </c>
      <c r="AJ39" s="146">
        <v>189</v>
      </c>
      <c r="AK39" s="149">
        <f>AJ39/$AJ$43*100</f>
        <v>3.7641904003186615</v>
      </c>
      <c r="AL39" s="89" t="s">
        <v>20</v>
      </c>
    </row>
    <row r="40" spans="1:38" ht="19.5" customHeight="1">
      <c r="A40" s="806" t="s">
        <v>50</v>
      </c>
      <c r="B40" s="18" t="s">
        <v>54</v>
      </c>
      <c r="C40" s="18" t="s">
        <v>20</v>
      </c>
      <c r="D40" s="38"/>
      <c r="E40" s="18" t="s">
        <v>20</v>
      </c>
      <c r="F40" s="18" t="s">
        <v>20</v>
      </c>
      <c r="G40" s="38" t="s">
        <v>20</v>
      </c>
      <c r="H40" s="18" t="s">
        <v>20</v>
      </c>
      <c r="I40" s="18" t="s">
        <v>20</v>
      </c>
      <c r="J40" s="38" t="s">
        <v>20</v>
      </c>
      <c r="K40" s="18" t="s">
        <v>20</v>
      </c>
      <c r="L40" s="18" t="s">
        <v>20</v>
      </c>
      <c r="M40" s="38" t="s">
        <v>20</v>
      </c>
      <c r="N40" s="18" t="s">
        <v>20</v>
      </c>
      <c r="O40" s="18">
        <v>11</v>
      </c>
      <c r="P40" s="38">
        <f t="shared" si="8"/>
        <v>0.21847070506454813</v>
      </c>
      <c r="Q40" s="18" t="s">
        <v>20</v>
      </c>
      <c r="R40" s="5">
        <v>4</v>
      </c>
      <c r="S40" s="110">
        <f t="shared" si="9"/>
        <v>0.07473841554559044</v>
      </c>
      <c r="T40" s="88"/>
      <c r="U40" s="107">
        <v>1</v>
      </c>
      <c r="V40" s="112">
        <f t="shared" si="10"/>
        <v>0.016337199803953602</v>
      </c>
      <c r="W40" s="150" t="s">
        <v>20</v>
      </c>
      <c r="X40" s="150" t="s">
        <v>20</v>
      </c>
      <c r="Y40" s="153" t="s">
        <v>20</v>
      </c>
      <c r="Z40" s="150" t="s">
        <v>20</v>
      </c>
      <c r="AA40" s="146" t="s">
        <v>20</v>
      </c>
      <c r="AB40" s="149">
        <v>0</v>
      </c>
      <c r="AC40" s="150" t="s">
        <v>20</v>
      </c>
      <c r="AD40" s="146" t="s">
        <v>20</v>
      </c>
      <c r="AE40" s="149">
        <v>0</v>
      </c>
      <c r="AF40" s="150" t="s">
        <v>20</v>
      </c>
      <c r="AG40" s="146">
        <v>0</v>
      </c>
      <c r="AH40" s="149">
        <v>0</v>
      </c>
      <c r="AI40" s="424" t="s">
        <v>20</v>
      </c>
      <c r="AJ40" s="146" t="s">
        <v>20</v>
      </c>
      <c r="AK40" s="149">
        <v>0</v>
      </c>
      <c r="AL40" s="89" t="s">
        <v>20</v>
      </c>
    </row>
    <row r="41" spans="1:38" ht="19.5" customHeight="1">
      <c r="A41" s="806"/>
      <c r="B41" s="18" t="s">
        <v>55</v>
      </c>
      <c r="C41" s="18">
        <v>2</v>
      </c>
      <c r="D41" s="38">
        <f>C41/$C$43*100</f>
        <v>0.07624857033930614</v>
      </c>
      <c r="E41" s="18" t="s">
        <v>20</v>
      </c>
      <c r="F41" s="18">
        <v>9</v>
      </c>
      <c r="G41" s="38">
        <f t="shared" si="4"/>
        <v>0.4092769440654843</v>
      </c>
      <c r="H41" s="18" t="s">
        <v>20</v>
      </c>
      <c r="I41" s="18">
        <v>3</v>
      </c>
      <c r="J41" s="38">
        <f>I41/$I$43*100</f>
        <v>0.12690355329949238</v>
      </c>
      <c r="K41" s="18" t="s">
        <v>20</v>
      </c>
      <c r="L41" s="18">
        <v>25</v>
      </c>
      <c r="M41" s="38">
        <f>L41/$L$43*100</f>
        <v>0.6162188809465122</v>
      </c>
      <c r="N41" s="18" t="s">
        <v>20</v>
      </c>
      <c r="O41" s="18">
        <v>6</v>
      </c>
      <c r="P41" s="38">
        <f t="shared" si="8"/>
        <v>0.11916583912611718</v>
      </c>
      <c r="Q41" s="18" t="s">
        <v>20</v>
      </c>
      <c r="R41" s="5">
        <v>1</v>
      </c>
      <c r="S41" s="110">
        <f t="shared" si="9"/>
        <v>0.01868460388639761</v>
      </c>
      <c r="T41" s="88" t="s">
        <v>20</v>
      </c>
      <c r="U41" s="107">
        <v>4</v>
      </c>
      <c r="V41" s="112">
        <f t="shared" si="10"/>
        <v>0.06534879921581441</v>
      </c>
      <c r="W41" s="150" t="s">
        <v>20</v>
      </c>
      <c r="X41" s="146">
        <v>3</v>
      </c>
      <c r="Y41" s="149">
        <f t="shared" si="0"/>
        <v>0.09279307145066501</v>
      </c>
      <c r="Z41" s="150" t="s">
        <v>20</v>
      </c>
      <c r="AA41" s="146">
        <v>1</v>
      </c>
      <c r="AB41" s="149">
        <f t="shared" si="1"/>
        <v>0.05336179295624333</v>
      </c>
      <c r="AC41" s="150" t="s">
        <v>20</v>
      </c>
      <c r="AD41" s="146" t="s">
        <v>20</v>
      </c>
      <c r="AE41" s="149">
        <v>0</v>
      </c>
      <c r="AF41" s="150" t="s">
        <v>20</v>
      </c>
      <c r="AG41" s="146">
        <v>14</v>
      </c>
      <c r="AH41" s="149">
        <f>AG41/$AG$43*100</f>
        <v>0.44628626075868666</v>
      </c>
      <c r="AI41" s="424" t="s">
        <v>20</v>
      </c>
      <c r="AJ41" s="146" t="s">
        <v>20</v>
      </c>
      <c r="AK41" s="149">
        <v>0</v>
      </c>
      <c r="AL41" s="89" t="s">
        <v>20</v>
      </c>
    </row>
    <row r="42" spans="1:38" ht="19.5" customHeight="1">
      <c r="A42" s="420" t="s">
        <v>644</v>
      </c>
      <c r="B42" s="410"/>
      <c r="C42" s="410"/>
      <c r="D42" s="411"/>
      <c r="E42" s="410"/>
      <c r="F42" s="410"/>
      <c r="G42" s="411"/>
      <c r="H42" s="410"/>
      <c r="I42" s="410"/>
      <c r="J42" s="411"/>
      <c r="K42" s="410"/>
      <c r="L42" s="410"/>
      <c r="M42" s="411"/>
      <c r="N42" s="410"/>
      <c r="O42" s="410"/>
      <c r="P42" s="411"/>
      <c r="Q42" s="410"/>
      <c r="R42" s="412"/>
      <c r="S42" s="413"/>
      <c r="T42" s="414"/>
      <c r="U42" s="415"/>
      <c r="V42" s="416"/>
      <c r="W42" s="417"/>
      <c r="X42" s="418"/>
      <c r="Y42" s="419"/>
      <c r="Z42" s="417"/>
      <c r="AA42" s="418"/>
      <c r="AB42" s="419"/>
      <c r="AC42" s="417"/>
      <c r="AD42" s="418"/>
      <c r="AE42" s="419"/>
      <c r="AF42" s="417"/>
      <c r="AG42" s="418"/>
      <c r="AH42" s="419"/>
      <c r="AI42" s="426"/>
      <c r="AJ42" s="146">
        <v>43</v>
      </c>
      <c r="AK42" s="149">
        <f>AJ42/$AJ$43*100</f>
        <v>0.8564031069508066</v>
      </c>
      <c r="AL42" s="89"/>
    </row>
    <row r="43" spans="1:38" ht="29.25" customHeight="1" thickBot="1">
      <c r="A43" s="90" t="s">
        <v>24</v>
      </c>
      <c r="B43" s="91"/>
      <c r="C43" s="109">
        <f aca="true" t="shared" si="11" ref="C43:L43">SUM(C8:C41)</f>
        <v>2623</v>
      </c>
      <c r="D43" s="115">
        <f t="shared" si="11"/>
        <v>99.99999999999997</v>
      </c>
      <c r="E43" s="109">
        <f t="shared" si="11"/>
        <v>0</v>
      </c>
      <c r="F43" s="109">
        <f t="shared" si="11"/>
        <v>2199</v>
      </c>
      <c r="G43" s="115">
        <f t="shared" si="11"/>
        <v>99.99999999999999</v>
      </c>
      <c r="H43" s="109">
        <f t="shared" si="11"/>
        <v>0</v>
      </c>
      <c r="I43" s="109">
        <f t="shared" si="11"/>
        <v>2364</v>
      </c>
      <c r="J43" s="115">
        <f t="shared" si="11"/>
        <v>100</v>
      </c>
      <c r="K43" s="109">
        <f t="shared" si="11"/>
        <v>0</v>
      </c>
      <c r="L43" s="109">
        <f t="shared" si="11"/>
        <v>4057</v>
      </c>
      <c r="M43" s="115">
        <f>L43/$L$43*100</f>
        <v>100</v>
      </c>
      <c r="N43" s="109">
        <f>SUM(N8:N41)</f>
        <v>0</v>
      </c>
      <c r="O43" s="109">
        <f>SUM(O8:O41)</f>
        <v>5035</v>
      </c>
      <c r="P43" s="115">
        <f>O43/$O$43*100</f>
        <v>100</v>
      </c>
      <c r="Q43" s="109">
        <f>SUM(Q8:Q41)</f>
        <v>0</v>
      </c>
      <c r="R43" s="109">
        <f>SUM(R8:R41)</f>
        <v>5352</v>
      </c>
      <c r="S43" s="115">
        <f>R43/$R$43*100</f>
        <v>100</v>
      </c>
      <c r="T43" s="109">
        <v>1</v>
      </c>
      <c r="U43" s="109">
        <f>SUM(U8:U41)</f>
        <v>6121</v>
      </c>
      <c r="V43" s="116">
        <f>U43/$U$43*100</f>
        <v>100</v>
      </c>
      <c r="W43" s="109">
        <v>0</v>
      </c>
      <c r="X43" s="147">
        <f>SUM(X8:X41)</f>
        <v>3233</v>
      </c>
      <c r="Y43" s="147">
        <f>X43/$X$43*100</f>
        <v>100</v>
      </c>
      <c r="Z43" s="179">
        <v>1</v>
      </c>
      <c r="AA43" s="147">
        <f>SUM(AA8:AA41)</f>
        <v>1874</v>
      </c>
      <c r="AB43" s="147">
        <f>SUM(AB8:AB41)</f>
        <v>99.99999999999999</v>
      </c>
      <c r="AC43" s="179">
        <v>1</v>
      </c>
      <c r="AD43" s="147">
        <f>SUM(AD8:AD41)</f>
        <v>9565</v>
      </c>
      <c r="AE43" s="147">
        <f>SUM(AE8:AE41)</f>
        <v>100</v>
      </c>
      <c r="AF43" s="179" t="s">
        <v>20</v>
      </c>
      <c r="AG43" s="147">
        <f>SUM(AG8:AG41)</f>
        <v>3137</v>
      </c>
      <c r="AH43" s="147">
        <f>SUM(AH8:AH41)</f>
        <v>100.00000000000003</v>
      </c>
      <c r="AI43" s="427" t="s">
        <v>20</v>
      </c>
      <c r="AJ43" s="147">
        <f>SUM(AJ8:AJ41)</f>
        <v>5021</v>
      </c>
      <c r="AK43" s="432">
        <f>AJ43/$AJ$43*100</f>
        <v>100</v>
      </c>
      <c r="AL43" s="154" t="s">
        <v>20</v>
      </c>
    </row>
    <row r="44" spans="1:38" ht="14.25" customHeight="1" thickTop="1">
      <c r="A44" s="782"/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2"/>
      <c r="T44" s="782"/>
      <c r="U44" s="782"/>
      <c r="V44" s="782"/>
      <c r="W44" s="782"/>
      <c r="X44" s="782"/>
      <c r="Y44" s="782"/>
      <c r="Z44" s="782"/>
      <c r="AA44" s="782"/>
      <c r="AB44" s="782"/>
      <c r="AC44" s="782"/>
      <c r="AD44" s="782"/>
      <c r="AE44" s="782"/>
      <c r="AF44" s="782"/>
      <c r="AG44" s="782"/>
      <c r="AH44" s="782"/>
      <c r="AI44" s="782"/>
      <c r="AJ44" s="782"/>
      <c r="AK44" s="782"/>
      <c r="AL44" s="782"/>
    </row>
    <row r="45" spans="1:23" ht="14.25" customHeight="1">
      <c r="A45" s="774" t="s">
        <v>384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178"/>
      <c r="M45" s="178"/>
      <c r="N45" s="178"/>
      <c r="O45" s="178"/>
      <c r="P45" s="178"/>
      <c r="Q45" s="178"/>
      <c r="R45" s="92"/>
      <c r="S45" s="92"/>
      <c r="T45" s="93"/>
      <c r="U45" s="94"/>
      <c r="V45" s="94"/>
      <c r="W45" s="95"/>
    </row>
    <row r="46" spans="1:23" ht="14.25" customHeight="1">
      <c r="A46" s="774" t="s">
        <v>642</v>
      </c>
      <c r="B46" s="774"/>
      <c r="C46" s="774"/>
      <c r="D46" s="774"/>
      <c r="E46" s="774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92"/>
      <c r="S46" s="92"/>
      <c r="T46" s="93"/>
      <c r="U46" s="94"/>
      <c r="V46" s="94"/>
      <c r="W46" s="95"/>
    </row>
    <row r="47" spans="1:23" ht="14.25" customHeight="1">
      <c r="A47" s="781" t="s">
        <v>643</v>
      </c>
      <c r="B47" s="781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178"/>
      <c r="N47" s="178"/>
      <c r="O47" s="178"/>
      <c r="P47" s="178"/>
      <c r="Q47" s="178"/>
      <c r="R47" s="92"/>
      <c r="S47" s="92"/>
      <c r="T47" s="93"/>
      <c r="U47" s="94"/>
      <c r="V47" s="94"/>
      <c r="W47" s="95"/>
    </row>
    <row r="48" spans="1:23" ht="14.25" customHeight="1">
      <c r="A48" s="776" t="s">
        <v>386</v>
      </c>
      <c r="B48" s="776"/>
      <c r="C48" s="776"/>
      <c r="D48" s="776"/>
      <c r="E48" s="776"/>
      <c r="F48" s="776"/>
      <c r="G48" s="776"/>
      <c r="H48" s="225"/>
      <c r="I48" s="190"/>
      <c r="J48" s="190"/>
      <c r="K48" s="190"/>
      <c r="L48" s="178"/>
      <c r="M48" s="178"/>
      <c r="N48" s="178"/>
      <c r="O48" s="178"/>
      <c r="P48" s="178"/>
      <c r="Q48" s="178"/>
      <c r="R48" s="92"/>
      <c r="S48" s="92"/>
      <c r="T48" s="93"/>
      <c r="U48" s="94"/>
      <c r="V48" s="94"/>
      <c r="W48" s="95"/>
    </row>
    <row r="52" spans="16:17" ht="12.75">
      <c r="P52" s="764" t="s">
        <v>259</v>
      </c>
      <c r="Q52" s="764"/>
    </row>
    <row r="62" spans="18:26" ht="12.75">
      <c r="R62" s="97"/>
      <c r="S62" s="97"/>
      <c r="T62" s="97"/>
      <c r="X62"/>
      <c r="Y62"/>
      <c r="Z62"/>
    </row>
    <row r="63" spans="18:26" ht="12.75">
      <c r="R63" s="97"/>
      <c r="S63" s="97"/>
      <c r="T63" s="97"/>
      <c r="X63"/>
      <c r="Y63"/>
      <c r="Z63"/>
    </row>
    <row r="64" spans="18:26" ht="12.75">
      <c r="R64" s="97"/>
      <c r="S64" s="97"/>
      <c r="T64" s="97"/>
      <c r="X64"/>
      <c r="Y64"/>
      <c r="Z64"/>
    </row>
  </sheetData>
  <sheetProtection/>
  <mergeCells count="34">
    <mergeCell ref="A32:A33"/>
    <mergeCell ref="A44:AL44"/>
    <mergeCell ref="AD6:AF6"/>
    <mergeCell ref="U6:W6"/>
    <mergeCell ref="AA1:AB1"/>
    <mergeCell ref="L6:N6"/>
    <mergeCell ref="O6:Q6"/>
    <mergeCell ref="C6:E6"/>
    <mergeCell ref="A38:A39"/>
    <mergeCell ref="B34:B36"/>
    <mergeCell ref="A6:A7"/>
    <mergeCell ref="B6:B7"/>
    <mergeCell ref="A11:A12"/>
    <mergeCell ref="A13:A14"/>
    <mergeCell ref="AA6:AC6"/>
    <mergeCell ref="A9:A10"/>
    <mergeCell ref="X6:Z6"/>
    <mergeCell ref="R6:T6"/>
    <mergeCell ref="AJ6:AL6"/>
    <mergeCell ref="A2:AL2"/>
    <mergeCell ref="A3:AL5"/>
    <mergeCell ref="AG6:AI6"/>
    <mergeCell ref="F6:H6"/>
    <mergeCell ref="I6:K6"/>
    <mergeCell ref="A47:L47"/>
    <mergeCell ref="P52:Q52"/>
    <mergeCell ref="A40:A41"/>
    <mergeCell ref="A16:A17"/>
    <mergeCell ref="A29:A30"/>
    <mergeCell ref="B20:B28"/>
    <mergeCell ref="A45:K45"/>
    <mergeCell ref="A46:E46"/>
    <mergeCell ref="A48:G48"/>
    <mergeCell ref="A18:A19"/>
  </mergeCells>
  <hyperlinks>
    <hyperlink ref="A1" r:id="rId1" display="http://kayham.erciyes.edu.tr/"/>
  </hyperlinks>
  <printOptions/>
  <pageMargins left="0.93" right="0.16" top="0.17" bottom="0.06" header="0.08" footer="0.02"/>
  <pageSetup fitToHeight="1" fitToWidth="1" horizontalDpi="300" verticalDpi="300" orientation="landscape" paperSize="9" scale="57" r:id="rId3"/>
  <ignoredErrors>
    <ignoredError sqref="M43 P4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24.625" style="0" customWidth="1"/>
    <col min="2" max="2" width="12.75390625" style="0" customWidth="1"/>
    <col min="3" max="14" width="8.75390625" style="0" customWidth="1"/>
  </cols>
  <sheetData>
    <row r="1" spans="1:14" ht="13.5" thickBot="1">
      <c r="A1" s="66" t="s">
        <v>262</v>
      </c>
      <c r="N1" s="167" t="s">
        <v>261</v>
      </c>
    </row>
    <row r="2" spans="1:14" ht="25.5" customHeight="1" thickBot="1" thickTop="1">
      <c r="A2" s="765" t="s">
        <v>881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21.75" customHeight="1">
      <c r="A3" s="817" t="s">
        <v>911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9"/>
    </row>
    <row r="4" spans="1:14" ht="20.25" customHeight="1">
      <c r="A4" s="820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2"/>
    </row>
    <row r="5" spans="1:14" ht="19.5" customHeight="1" thickBot="1">
      <c r="A5" s="823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34"/>
    </row>
    <row r="6" spans="1:14" ht="33" customHeight="1">
      <c r="A6" s="831" t="s">
        <v>25</v>
      </c>
      <c r="B6" s="832" t="s">
        <v>53</v>
      </c>
      <c r="C6" s="836">
        <v>2014</v>
      </c>
      <c r="D6" s="836"/>
      <c r="E6" s="836"/>
      <c r="F6" s="836">
        <v>2015</v>
      </c>
      <c r="G6" s="836"/>
      <c r="H6" s="836"/>
      <c r="I6" s="836">
        <v>2016</v>
      </c>
      <c r="J6" s="836"/>
      <c r="K6" s="836"/>
      <c r="L6" s="828">
        <v>2017</v>
      </c>
      <c r="M6" s="828"/>
      <c r="N6" s="835"/>
    </row>
    <row r="7" spans="1:14" ht="40.5" thickBot="1">
      <c r="A7" s="831"/>
      <c r="B7" s="832"/>
      <c r="C7" s="192" t="s">
        <v>51</v>
      </c>
      <c r="D7" s="248" t="s">
        <v>105</v>
      </c>
      <c r="E7" s="192" t="s">
        <v>52</v>
      </c>
      <c r="F7" s="192" t="s">
        <v>51</v>
      </c>
      <c r="G7" s="248" t="s">
        <v>105</v>
      </c>
      <c r="H7" s="192" t="s">
        <v>52</v>
      </c>
      <c r="I7" s="192" t="s">
        <v>51</v>
      </c>
      <c r="J7" s="248" t="s">
        <v>105</v>
      </c>
      <c r="K7" s="192" t="s">
        <v>52</v>
      </c>
      <c r="L7" s="192" t="s">
        <v>51</v>
      </c>
      <c r="M7" s="248" t="s">
        <v>105</v>
      </c>
      <c r="N7" s="227" t="s">
        <v>52</v>
      </c>
    </row>
    <row r="8" spans="1:14" ht="19.5" customHeight="1">
      <c r="A8" s="262" t="s">
        <v>26</v>
      </c>
      <c r="B8" s="251"/>
      <c r="C8" s="252">
        <v>126</v>
      </c>
      <c r="D8" s="38">
        <f>C8/$L$43*100</f>
        <v>5.675675675675676</v>
      </c>
      <c r="E8" s="252" t="s">
        <v>20</v>
      </c>
      <c r="F8" s="252">
        <v>4</v>
      </c>
      <c r="G8" s="38">
        <v>0.2008032128514056</v>
      </c>
      <c r="H8" s="252" t="s">
        <v>20</v>
      </c>
      <c r="I8" s="252"/>
      <c r="J8" s="38">
        <v>0</v>
      </c>
      <c r="K8" s="252" t="s">
        <v>20</v>
      </c>
      <c r="L8" s="252"/>
      <c r="M8" s="38">
        <v>0</v>
      </c>
      <c r="N8" s="565" t="s">
        <v>20</v>
      </c>
    </row>
    <row r="9" spans="1:14" ht="19.5" customHeight="1">
      <c r="A9" s="807" t="s">
        <v>27</v>
      </c>
      <c r="B9" s="18" t="s">
        <v>54</v>
      </c>
      <c r="C9" s="18">
        <v>16</v>
      </c>
      <c r="D9" s="38">
        <f>C9/C43*100</f>
        <v>0.8221993833504625</v>
      </c>
      <c r="E9" s="18" t="s">
        <v>20</v>
      </c>
      <c r="F9" s="18">
        <v>23</v>
      </c>
      <c r="G9" s="38">
        <v>1.1776753712237584</v>
      </c>
      <c r="H9" s="18" t="s">
        <v>20</v>
      </c>
      <c r="I9" s="18">
        <v>5</v>
      </c>
      <c r="J9" s="38">
        <v>0.2656748140276302</v>
      </c>
      <c r="K9" s="18" t="s">
        <v>20</v>
      </c>
      <c r="L9" s="18">
        <v>8</v>
      </c>
      <c r="M9" s="38">
        <v>0.36036036036036034</v>
      </c>
      <c r="N9" s="566" t="s">
        <v>20</v>
      </c>
    </row>
    <row r="10" spans="1:14" ht="19.5" customHeight="1">
      <c r="A10" s="807"/>
      <c r="B10" s="18" t="s">
        <v>55</v>
      </c>
      <c r="C10" s="18">
        <v>5</v>
      </c>
      <c r="D10" s="38">
        <f>C10/$L$43*100</f>
        <v>0.22522522522522523</v>
      </c>
      <c r="E10" s="18" t="s">
        <v>20</v>
      </c>
      <c r="F10" s="18">
        <v>1</v>
      </c>
      <c r="G10" s="38">
        <v>0.0502008032128514</v>
      </c>
      <c r="H10" s="18" t="s">
        <v>20</v>
      </c>
      <c r="I10" s="18">
        <v>0</v>
      </c>
      <c r="J10" s="38">
        <v>0</v>
      </c>
      <c r="K10" s="18" t="s">
        <v>20</v>
      </c>
      <c r="L10" s="18">
        <v>0</v>
      </c>
      <c r="M10" s="38">
        <v>0</v>
      </c>
      <c r="N10" s="566" t="s">
        <v>20</v>
      </c>
    </row>
    <row r="11" spans="1:14" ht="19.5" customHeight="1">
      <c r="A11" s="806" t="s">
        <v>28</v>
      </c>
      <c r="B11" s="18" t="s">
        <v>54</v>
      </c>
      <c r="C11" s="18" t="s">
        <v>20</v>
      </c>
      <c r="D11" s="37" t="s">
        <v>20</v>
      </c>
      <c r="E11" s="18" t="s">
        <v>20</v>
      </c>
      <c r="F11" s="18">
        <v>0</v>
      </c>
      <c r="G11" s="37" t="s">
        <v>20</v>
      </c>
      <c r="H11" s="18" t="s">
        <v>20</v>
      </c>
      <c r="I11" s="18">
        <v>0</v>
      </c>
      <c r="J11" s="37" t="s">
        <v>20</v>
      </c>
      <c r="K11" s="18" t="s">
        <v>20</v>
      </c>
      <c r="L11" s="18">
        <v>0</v>
      </c>
      <c r="M11" s="37" t="s">
        <v>20</v>
      </c>
      <c r="N11" s="566" t="s">
        <v>20</v>
      </c>
    </row>
    <row r="12" spans="1:14" ht="19.5" customHeight="1">
      <c r="A12" s="806"/>
      <c r="B12" s="18" t="s">
        <v>55</v>
      </c>
      <c r="C12" s="18" t="s">
        <v>20</v>
      </c>
      <c r="D12" s="37" t="s">
        <v>20</v>
      </c>
      <c r="E12" s="18" t="s">
        <v>20</v>
      </c>
      <c r="F12" s="18">
        <v>0</v>
      </c>
      <c r="G12" s="37" t="s">
        <v>20</v>
      </c>
      <c r="H12" s="18" t="s">
        <v>20</v>
      </c>
      <c r="I12" s="18">
        <v>0</v>
      </c>
      <c r="J12" s="37" t="s">
        <v>20</v>
      </c>
      <c r="K12" s="18" t="s">
        <v>20</v>
      </c>
      <c r="L12" s="18">
        <v>0</v>
      </c>
      <c r="M12" s="37" t="s">
        <v>20</v>
      </c>
      <c r="N12" s="566" t="s">
        <v>20</v>
      </c>
    </row>
    <row r="13" spans="1:14" ht="19.5" customHeight="1">
      <c r="A13" s="806" t="s">
        <v>29</v>
      </c>
      <c r="B13" s="18" t="s">
        <v>54</v>
      </c>
      <c r="C13" s="18" t="s">
        <v>20</v>
      </c>
      <c r="D13" s="37" t="s">
        <v>20</v>
      </c>
      <c r="E13" s="18" t="s">
        <v>20</v>
      </c>
      <c r="F13" s="18">
        <v>0</v>
      </c>
      <c r="G13" s="37" t="s">
        <v>20</v>
      </c>
      <c r="H13" s="18" t="s">
        <v>20</v>
      </c>
      <c r="I13" s="18">
        <v>2</v>
      </c>
      <c r="J13" s="37" t="s">
        <v>20</v>
      </c>
      <c r="K13" s="18" t="s">
        <v>20</v>
      </c>
      <c r="L13" s="18">
        <v>1</v>
      </c>
      <c r="M13" s="37" t="s">
        <v>20</v>
      </c>
      <c r="N13" s="566" t="s">
        <v>20</v>
      </c>
    </row>
    <row r="14" spans="1:14" ht="19.5" customHeight="1">
      <c r="A14" s="806"/>
      <c r="B14" s="18" t="s">
        <v>55</v>
      </c>
      <c r="C14" s="18" t="s">
        <v>20</v>
      </c>
      <c r="D14" s="37" t="s">
        <v>20</v>
      </c>
      <c r="E14" s="18" t="s">
        <v>20</v>
      </c>
      <c r="F14" s="18">
        <v>1</v>
      </c>
      <c r="G14" s="37" t="s">
        <v>20</v>
      </c>
      <c r="H14" s="18" t="s">
        <v>20</v>
      </c>
      <c r="I14" s="18">
        <v>0</v>
      </c>
      <c r="J14" s="37" t="s">
        <v>20</v>
      </c>
      <c r="K14" s="18" t="s">
        <v>20</v>
      </c>
      <c r="L14" s="18">
        <v>0</v>
      </c>
      <c r="M14" s="37" t="s">
        <v>20</v>
      </c>
      <c r="N14" s="566" t="s">
        <v>20</v>
      </c>
    </row>
    <row r="15" spans="1:14" ht="19.5" customHeight="1">
      <c r="A15" s="17" t="s">
        <v>30</v>
      </c>
      <c r="B15" s="148"/>
      <c r="C15" s="18" t="s">
        <v>20</v>
      </c>
      <c r="D15" s="37" t="s">
        <v>20</v>
      </c>
      <c r="E15" s="18" t="s">
        <v>20</v>
      </c>
      <c r="F15" s="18">
        <v>1</v>
      </c>
      <c r="G15" s="37" t="s">
        <v>20</v>
      </c>
      <c r="H15" s="18">
        <v>1</v>
      </c>
      <c r="I15" s="18">
        <v>0</v>
      </c>
      <c r="J15" s="37" t="s">
        <v>20</v>
      </c>
      <c r="K15" s="18" t="s">
        <v>20</v>
      </c>
      <c r="L15" s="18">
        <v>0</v>
      </c>
      <c r="M15" s="37" t="s">
        <v>20</v>
      </c>
      <c r="N15" s="566" t="s">
        <v>20</v>
      </c>
    </row>
    <row r="16" spans="1:14" ht="19.5" customHeight="1">
      <c r="A16" s="807" t="s">
        <v>31</v>
      </c>
      <c r="B16" s="18" t="s">
        <v>54</v>
      </c>
      <c r="C16" s="18" t="s">
        <v>20</v>
      </c>
      <c r="D16" s="37" t="s">
        <v>20</v>
      </c>
      <c r="E16" s="18" t="s">
        <v>20</v>
      </c>
      <c r="F16" s="18">
        <v>0</v>
      </c>
      <c r="G16" s="37" t="s">
        <v>20</v>
      </c>
      <c r="H16" s="18" t="s">
        <v>20</v>
      </c>
      <c r="I16" s="18">
        <v>1</v>
      </c>
      <c r="J16" s="37" t="s">
        <v>20</v>
      </c>
      <c r="K16" s="18" t="s">
        <v>20</v>
      </c>
      <c r="L16" s="18">
        <v>0</v>
      </c>
      <c r="M16" s="37" t="s">
        <v>20</v>
      </c>
      <c r="N16" s="566" t="s">
        <v>20</v>
      </c>
    </row>
    <row r="17" spans="1:14" ht="19.5" customHeight="1">
      <c r="A17" s="807"/>
      <c r="B17" s="18" t="s">
        <v>55</v>
      </c>
      <c r="C17" s="18"/>
      <c r="D17" s="37"/>
      <c r="E17" s="18"/>
      <c r="F17" s="18">
        <v>0</v>
      </c>
      <c r="G17" s="37"/>
      <c r="H17" s="18"/>
      <c r="I17" s="18">
        <v>0</v>
      </c>
      <c r="J17" s="37"/>
      <c r="K17" s="18"/>
      <c r="L17" s="18">
        <v>0</v>
      </c>
      <c r="M17" s="37"/>
      <c r="N17" s="566"/>
    </row>
    <row r="18" spans="1:14" ht="19.5" customHeight="1">
      <c r="A18" s="806" t="s">
        <v>32</v>
      </c>
      <c r="B18" s="18" t="s">
        <v>54</v>
      </c>
      <c r="C18" s="18" t="s">
        <v>20</v>
      </c>
      <c r="D18" s="37" t="s">
        <v>20</v>
      </c>
      <c r="E18" s="18" t="s">
        <v>20</v>
      </c>
      <c r="F18" s="18">
        <v>28</v>
      </c>
      <c r="G18" s="37" t="s">
        <v>20</v>
      </c>
      <c r="H18" s="18" t="s">
        <v>20</v>
      </c>
      <c r="I18" s="18">
        <v>21</v>
      </c>
      <c r="J18" s="37" t="s">
        <v>20</v>
      </c>
      <c r="K18" s="18" t="s">
        <v>20</v>
      </c>
      <c r="L18" s="18">
        <v>18</v>
      </c>
      <c r="M18" s="37" t="s">
        <v>20</v>
      </c>
      <c r="N18" s="566" t="s">
        <v>20</v>
      </c>
    </row>
    <row r="19" spans="1:14" ht="19.5" customHeight="1">
      <c r="A19" s="806"/>
      <c r="B19" s="18" t="s">
        <v>55</v>
      </c>
      <c r="C19" s="18">
        <v>124</v>
      </c>
      <c r="D19" s="38">
        <f>C19/C43*100</f>
        <v>6.3720452209660845</v>
      </c>
      <c r="E19" s="18" t="s">
        <v>20</v>
      </c>
      <c r="F19" s="18">
        <v>0</v>
      </c>
      <c r="G19" s="38">
        <v>0</v>
      </c>
      <c r="H19" s="18" t="s">
        <v>20</v>
      </c>
      <c r="I19" s="18">
        <v>4</v>
      </c>
      <c r="J19" s="38">
        <v>0.21253985122210414</v>
      </c>
      <c r="K19" s="18" t="s">
        <v>20</v>
      </c>
      <c r="L19" s="18">
        <v>0</v>
      </c>
      <c r="M19" s="38">
        <v>0</v>
      </c>
      <c r="N19" s="566" t="s">
        <v>20</v>
      </c>
    </row>
    <row r="20" spans="1:14" ht="19.5" customHeight="1">
      <c r="A20" s="17" t="s">
        <v>33</v>
      </c>
      <c r="B20" s="808"/>
      <c r="C20" s="18" t="s">
        <v>20</v>
      </c>
      <c r="D20" s="37" t="s">
        <v>20</v>
      </c>
      <c r="E20" s="18" t="s">
        <v>20</v>
      </c>
      <c r="F20" s="18">
        <v>1</v>
      </c>
      <c r="G20" s="37" t="s">
        <v>20</v>
      </c>
      <c r="H20" s="18" t="s">
        <v>20</v>
      </c>
      <c r="I20" s="18">
        <v>0</v>
      </c>
      <c r="J20" s="37" t="s">
        <v>20</v>
      </c>
      <c r="K20" s="18" t="s">
        <v>20</v>
      </c>
      <c r="L20" s="18">
        <v>0</v>
      </c>
      <c r="M20" s="37" t="s">
        <v>20</v>
      </c>
      <c r="N20" s="566" t="s">
        <v>20</v>
      </c>
    </row>
    <row r="21" spans="1:14" ht="19.5" customHeight="1">
      <c r="A21" s="17" t="s">
        <v>34</v>
      </c>
      <c r="B21" s="808"/>
      <c r="C21" s="18">
        <v>7</v>
      </c>
      <c r="D21" s="38">
        <f>C21/$L$43*100</f>
        <v>0.3153153153153153</v>
      </c>
      <c r="E21" s="18" t="s">
        <v>20</v>
      </c>
      <c r="F21" s="18">
        <v>7</v>
      </c>
      <c r="G21" s="38">
        <v>0.3514056224899598</v>
      </c>
      <c r="H21" s="18" t="s">
        <v>20</v>
      </c>
      <c r="I21" s="18">
        <v>0</v>
      </c>
      <c r="J21" s="38">
        <v>0</v>
      </c>
      <c r="K21" s="18" t="s">
        <v>20</v>
      </c>
      <c r="L21" s="18">
        <v>0</v>
      </c>
      <c r="M21" s="38">
        <v>0</v>
      </c>
      <c r="N21" s="566" t="s">
        <v>20</v>
      </c>
    </row>
    <row r="22" spans="1:14" ht="19.5" customHeight="1">
      <c r="A22" s="17" t="s">
        <v>35</v>
      </c>
      <c r="B22" s="808"/>
      <c r="C22" s="9" t="s">
        <v>20</v>
      </c>
      <c r="D22" s="37" t="s">
        <v>20</v>
      </c>
      <c r="E22" s="18" t="s">
        <v>20</v>
      </c>
      <c r="F22" s="9"/>
      <c r="G22" s="37" t="s">
        <v>20</v>
      </c>
      <c r="H22" s="18" t="s">
        <v>20</v>
      </c>
      <c r="I22" s="9"/>
      <c r="J22" s="37" t="s">
        <v>20</v>
      </c>
      <c r="K22" s="18" t="s">
        <v>20</v>
      </c>
      <c r="L22" s="9"/>
      <c r="M22" s="37" t="s">
        <v>20</v>
      </c>
      <c r="N22" s="566" t="s">
        <v>20</v>
      </c>
    </row>
    <row r="23" spans="1:14" ht="19.5" customHeight="1">
      <c r="A23" s="17" t="s">
        <v>36</v>
      </c>
      <c r="B23" s="808"/>
      <c r="C23" s="9" t="s">
        <v>20</v>
      </c>
      <c r="D23" s="37" t="s">
        <v>20</v>
      </c>
      <c r="E23" s="18" t="s">
        <v>20</v>
      </c>
      <c r="F23" s="9"/>
      <c r="G23" s="37" t="s">
        <v>20</v>
      </c>
      <c r="H23" s="18" t="s">
        <v>20</v>
      </c>
      <c r="I23" s="9"/>
      <c r="J23" s="37" t="s">
        <v>20</v>
      </c>
      <c r="K23" s="18" t="s">
        <v>20</v>
      </c>
      <c r="L23" s="9"/>
      <c r="M23" s="37" t="s">
        <v>20</v>
      </c>
      <c r="N23" s="566" t="s">
        <v>20</v>
      </c>
    </row>
    <row r="24" spans="1:14" ht="19.5" customHeight="1">
      <c r="A24" s="17" t="s">
        <v>37</v>
      </c>
      <c r="B24" s="808"/>
      <c r="C24" s="9" t="s">
        <v>20</v>
      </c>
      <c r="D24" s="37" t="s">
        <v>20</v>
      </c>
      <c r="E24" s="18" t="s">
        <v>20</v>
      </c>
      <c r="F24" s="9"/>
      <c r="G24" s="37" t="s">
        <v>20</v>
      </c>
      <c r="H24" s="18" t="s">
        <v>20</v>
      </c>
      <c r="I24" s="9"/>
      <c r="J24" s="37" t="s">
        <v>20</v>
      </c>
      <c r="K24" s="18" t="s">
        <v>20</v>
      </c>
      <c r="L24" s="9"/>
      <c r="M24" s="37" t="s">
        <v>20</v>
      </c>
      <c r="N24" s="566" t="s">
        <v>20</v>
      </c>
    </row>
    <row r="25" spans="1:14" ht="19.5" customHeight="1">
      <c r="A25" s="17" t="s">
        <v>38</v>
      </c>
      <c r="B25" s="808"/>
      <c r="C25" s="18">
        <v>10</v>
      </c>
      <c r="D25" s="38">
        <f>C25/$L$43*100</f>
        <v>0.45045045045045046</v>
      </c>
      <c r="E25" s="18" t="s">
        <v>20</v>
      </c>
      <c r="F25" s="18">
        <v>9</v>
      </c>
      <c r="G25" s="38">
        <v>0.4518072289156626</v>
      </c>
      <c r="H25" s="18" t="s">
        <v>20</v>
      </c>
      <c r="I25" s="18">
        <v>11</v>
      </c>
      <c r="J25" s="38">
        <v>0.5522088353413654</v>
      </c>
      <c r="K25" s="18" t="s">
        <v>20</v>
      </c>
      <c r="L25" s="18">
        <v>37</v>
      </c>
      <c r="M25" s="38">
        <v>1.8574297188755018</v>
      </c>
      <c r="N25" s="566" t="s">
        <v>20</v>
      </c>
    </row>
    <row r="26" spans="1:14" ht="19.5" customHeight="1">
      <c r="A26" s="17" t="s">
        <v>39</v>
      </c>
      <c r="B26" s="808"/>
      <c r="C26" s="18">
        <v>25</v>
      </c>
      <c r="D26" s="38">
        <f>C26/$L$43*100</f>
        <v>1.1261261261261262</v>
      </c>
      <c r="E26" s="18" t="s">
        <v>20</v>
      </c>
      <c r="F26" s="18">
        <v>78</v>
      </c>
      <c r="G26" s="38">
        <v>3.91566265060241</v>
      </c>
      <c r="H26" s="18" t="s">
        <v>20</v>
      </c>
      <c r="I26" s="18">
        <v>137</v>
      </c>
      <c r="J26" s="38">
        <v>6.877510040160642</v>
      </c>
      <c r="K26" s="18" t="s">
        <v>20</v>
      </c>
      <c r="L26" s="18">
        <v>84</v>
      </c>
      <c r="M26" s="38">
        <v>4.216867469879518</v>
      </c>
      <c r="N26" s="566" t="s">
        <v>20</v>
      </c>
    </row>
    <row r="27" spans="1:14" ht="19.5" customHeight="1">
      <c r="A27" s="17" t="s">
        <v>40</v>
      </c>
      <c r="B27" s="808"/>
      <c r="C27" s="18">
        <v>83</v>
      </c>
      <c r="D27" s="38">
        <f>C27/$L$43*100</f>
        <v>3.7387387387387387</v>
      </c>
      <c r="E27" s="18" t="s">
        <v>20</v>
      </c>
      <c r="F27" s="18">
        <v>87</v>
      </c>
      <c r="G27" s="38">
        <v>4.367469879518072</v>
      </c>
      <c r="H27" s="18" t="s">
        <v>20</v>
      </c>
      <c r="I27" s="18">
        <v>42</v>
      </c>
      <c r="J27" s="38">
        <v>2.108433734939759</v>
      </c>
      <c r="K27" s="18" t="s">
        <v>20</v>
      </c>
      <c r="L27" s="18">
        <v>11</v>
      </c>
      <c r="M27" s="38">
        <v>0.5522088353413654</v>
      </c>
      <c r="N27" s="566" t="s">
        <v>20</v>
      </c>
    </row>
    <row r="28" spans="1:14" ht="19.5" customHeight="1">
      <c r="A28" s="17" t="s">
        <v>41</v>
      </c>
      <c r="B28" s="808"/>
      <c r="C28" s="18">
        <v>1335</v>
      </c>
      <c r="D28" s="34">
        <f>C28/$L$43*100</f>
        <v>60.13513513513513</v>
      </c>
      <c r="E28" s="18" t="s">
        <v>20</v>
      </c>
      <c r="F28" s="18">
        <v>1477</v>
      </c>
      <c r="G28" s="34">
        <v>74.14658634538152</v>
      </c>
      <c r="H28" s="18" t="s">
        <v>20</v>
      </c>
      <c r="I28" s="18">
        <v>1304</v>
      </c>
      <c r="J28" s="34">
        <v>65.46184738955823</v>
      </c>
      <c r="K28" s="18" t="s">
        <v>20</v>
      </c>
      <c r="L28" s="18">
        <v>1793</v>
      </c>
      <c r="M28" s="34">
        <v>90.01004016064257</v>
      </c>
      <c r="N28" s="566" t="s">
        <v>20</v>
      </c>
    </row>
    <row r="29" spans="1:14" ht="19.5" customHeight="1">
      <c r="A29" s="807" t="s">
        <v>42</v>
      </c>
      <c r="B29" s="18" t="s">
        <v>54</v>
      </c>
      <c r="C29" s="9" t="s">
        <v>20</v>
      </c>
      <c r="D29" s="37" t="s">
        <v>20</v>
      </c>
      <c r="E29" s="18" t="s">
        <v>20</v>
      </c>
      <c r="F29" s="9"/>
      <c r="G29" s="37" t="s">
        <v>20</v>
      </c>
      <c r="H29" s="18" t="s">
        <v>20</v>
      </c>
      <c r="I29" s="9"/>
      <c r="J29" s="37" t="s">
        <v>20</v>
      </c>
      <c r="K29" s="18" t="s">
        <v>20</v>
      </c>
      <c r="L29" s="9">
        <v>0</v>
      </c>
      <c r="M29" s="37" t="s">
        <v>20</v>
      </c>
      <c r="N29" s="566" t="s">
        <v>20</v>
      </c>
    </row>
    <row r="30" spans="1:14" ht="19.5" customHeight="1">
      <c r="A30" s="807"/>
      <c r="B30" s="18" t="s">
        <v>55</v>
      </c>
      <c r="C30" s="9" t="s">
        <v>20</v>
      </c>
      <c r="D30" s="37" t="s">
        <v>20</v>
      </c>
      <c r="E30" s="18"/>
      <c r="F30" s="9"/>
      <c r="G30" s="37" t="s">
        <v>20</v>
      </c>
      <c r="H30" s="18"/>
      <c r="I30" s="9"/>
      <c r="J30" s="37" t="s">
        <v>20</v>
      </c>
      <c r="K30" s="18"/>
      <c r="L30" s="9">
        <v>0</v>
      </c>
      <c r="M30" s="37" t="s">
        <v>20</v>
      </c>
      <c r="N30" s="566"/>
    </row>
    <row r="31" spans="1:14" ht="19.5" customHeight="1">
      <c r="A31" s="17" t="s">
        <v>43</v>
      </c>
      <c r="B31" s="148"/>
      <c r="C31" s="9" t="s">
        <v>20</v>
      </c>
      <c r="D31" s="37" t="s">
        <v>20</v>
      </c>
      <c r="E31" s="18" t="s">
        <v>20</v>
      </c>
      <c r="F31" s="9"/>
      <c r="G31" s="37" t="s">
        <v>20</v>
      </c>
      <c r="H31" s="18" t="s">
        <v>20</v>
      </c>
      <c r="I31" s="9"/>
      <c r="J31" s="37" t="s">
        <v>20</v>
      </c>
      <c r="K31" s="18" t="s">
        <v>20</v>
      </c>
      <c r="L31" s="9"/>
      <c r="M31" s="37" t="s">
        <v>20</v>
      </c>
      <c r="N31" s="566" t="s">
        <v>20</v>
      </c>
    </row>
    <row r="32" spans="1:14" ht="19.5" customHeight="1">
      <c r="A32" s="833" t="s">
        <v>44</v>
      </c>
      <c r="B32" s="18" t="s">
        <v>54</v>
      </c>
      <c r="C32" s="18" t="s">
        <v>20</v>
      </c>
      <c r="D32" s="37" t="s">
        <v>20</v>
      </c>
      <c r="E32" s="18" t="s">
        <v>20</v>
      </c>
      <c r="F32" s="18">
        <v>0</v>
      </c>
      <c r="G32" s="37" t="s">
        <v>20</v>
      </c>
      <c r="H32" s="18" t="s">
        <v>20</v>
      </c>
      <c r="I32" s="18">
        <v>27</v>
      </c>
      <c r="J32" s="37" t="s">
        <v>20</v>
      </c>
      <c r="K32" s="18" t="s">
        <v>20</v>
      </c>
      <c r="L32" s="18">
        <v>22</v>
      </c>
      <c r="M32" s="37" t="s">
        <v>20</v>
      </c>
      <c r="N32" s="566" t="s">
        <v>20</v>
      </c>
    </row>
    <row r="33" spans="1:14" ht="19.5" customHeight="1">
      <c r="A33" s="833"/>
      <c r="B33" s="18" t="s">
        <v>55</v>
      </c>
      <c r="C33" s="18" t="s">
        <v>20</v>
      </c>
      <c r="D33" s="37" t="s">
        <v>20</v>
      </c>
      <c r="E33" s="18" t="s">
        <v>20</v>
      </c>
      <c r="F33" s="18">
        <v>2</v>
      </c>
      <c r="G33" s="37" t="s">
        <v>20</v>
      </c>
      <c r="H33" s="18" t="s">
        <v>20</v>
      </c>
      <c r="I33" s="18">
        <v>8</v>
      </c>
      <c r="J33" s="37" t="s">
        <v>20</v>
      </c>
      <c r="K33" s="18" t="s">
        <v>20</v>
      </c>
      <c r="L33" s="18">
        <v>13</v>
      </c>
      <c r="M33" s="37" t="s">
        <v>20</v>
      </c>
      <c r="N33" s="566" t="s">
        <v>20</v>
      </c>
    </row>
    <row r="34" spans="1:14" ht="19.5" customHeight="1">
      <c r="A34" s="17" t="s">
        <v>45</v>
      </c>
      <c r="B34" s="808"/>
      <c r="C34" s="9" t="s">
        <v>20</v>
      </c>
      <c r="D34" s="37" t="s">
        <v>20</v>
      </c>
      <c r="E34" s="18" t="s">
        <v>20</v>
      </c>
      <c r="F34" s="9"/>
      <c r="G34" s="37" t="s">
        <v>20</v>
      </c>
      <c r="H34" s="18" t="s">
        <v>20</v>
      </c>
      <c r="I34" s="9"/>
      <c r="J34" s="37" t="s">
        <v>20</v>
      </c>
      <c r="K34" s="18" t="s">
        <v>20</v>
      </c>
      <c r="L34" s="9"/>
      <c r="M34" s="37" t="s">
        <v>20</v>
      </c>
      <c r="N34" s="566" t="s">
        <v>20</v>
      </c>
    </row>
    <row r="35" spans="1:14" ht="19.5" customHeight="1">
      <c r="A35" s="17" t="s">
        <v>46</v>
      </c>
      <c r="B35" s="808"/>
      <c r="C35" s="18" t="s">
        <v>20</v>
      </c>
      <c r="D35" s="37" t="s">
        <v>20</v>
      </c>
      <c r="E35" s="18" t="s">
        <v>20</v>
      </c>
      <c r="F35" s="18">
        <v>6</v>
      </c>
      <c r="G35" s="37" t="s">
        <v>20</v>
      </c>
      <c r="H35" s="18" t="s">
        <v>20</v>
      </c>
      <c r="I35" s="18">
        <v>61</v>
      </c>
      <c r="J35" s="37" t="s">
        <v>20</v>
      </c>
      <c r="K35" s="18" t="s">
        <v>20</v>
      </c>
      <c r="L35" s="18">
        <v>77</v>
      </c>
      <c r="M35" s="37" t="s">
        <v>20</v>
      </c>
      <c r="N35" s="566" t="s">
        <v>20</v>
      </c>
    </row>
    <row r="36" spans="1:14" ht="19.5" customHeight="1">
      <c r="A36" s="17" t="s">
        <v>47</v>
      </c>
      <c r="B36" s="808"/>
      <c r="C36" s="18">
        <v>144</v>
      </c>
      <c r="D36" s="38">
        <f>C36/$L$43*100</f>
        <v>6.486486486486487</v>
      </c>
      <c r="E36" s="18" t="s">
        <v>20</v>
      </c>
      <c r="F36" s="18">
        <v>137</v>
      </c>
      <c r="G36" s="38">
        <v>6.877510040160642</v>
      </c>
      <c r="H36" s="18" t="s">
        <v>20</v>
      </c>
      <c r="I36" s="18">
        <v>127</v>
      </c>
      <c r="J36" s="38">
        <v>6.375502008032129</v>
      </c>
      <c r="K36" s="18" t="s">
        <v>20</v>
      </c>
      <c r="L36" s="18"/>
      <c r="M36" s="38">
        <v>0</v>
      </c>
      <c r="N36" s="566" t="s">
        <v>20</v>
      </c>
    </row>
    <row r="37" spans="1:14" ht="19.5" customHeight="1">
      <c r="A37" s="17" t="s">
        <v>48</v>
      </c>
      <c r="B37" s="19"/>
      <c r="C37" s="18" t="s">
        <v>20</v>
      </c>
      <c r="D37" s="37" t="s">
        <v>20</v>
      </c>
      <c r="E37" s="18" t="s">
        <v>20</v>
      </c>
      <c r="F37" s="18">
        <v>6</v>
      </c>
      <c r="G37" s="37" t="s">
        <v>20</v>
      </c>
      <c r="H37" s="18" t="s">
        <v>20</v>
      </c>
      <c r="I37" s="18">
        <v>2</v>
      </c>
      <c r="J37" s="37" t="s">
        <v>20</v>
      </c>
      <c r="K37" s="18" t="s">
        <v>20</v>
      </c>
      <c r="L37" s="18">
        <v>2</v>
      </c>
      <c r="M37" s="37" t="s">
        <v>20</v>
      </c>
      <c r="N37" s="566" t="s">
        <v>20</v>
      </c>
    </row>
    <row r="38" spans="1:14" ht="19.5" customHeight="1">
      <c r="A38" s="806" t="s">
        <v>49</v>
      </c>
      <c r="B38" s="18" t="s">
        <v>54</v>
      </c>
      <c r="C38" s="18">
        <v>6</v>
      </c>
      <c r="D38" s="38">
        <f>C38/$L$43*100</f>
        <v>0.2702702702702703</v>
      </c>
      <c r="E38" s="18" t="s">
        <v>20</v>
      </c>
      <c r="F38" s="18">
        <v>2</v>
      </c>
      <c r="G38" s="38">
        <v>0.1004016064257028</v>
      </c>
      <c r="H38" s="18" t="s">
        <v>20</v>
      </c>
      <c r="I38" s="18">
        <v>31</v>
      </c>
      <c r="J38" s="38">
        <v>1.5562248995983934</v>
      </c>
      <c r="K38" s="18" t="s">
        <v>20</v>
      </c>
      <c r="L38" s="18">
        <v>31</v>
      </c>
      <c r="M38" s="38">
        <v>1.5562248995983934</v>
      </c>
      <c r="N38" s="566" t="s">
        <v>20</v>
      </c>
    </row>
    <row r="39" spans="1:14" ht="19.5" customHeight="1">
      <c r="A39" s="806"/>
      <c r="B39" s="18" t="s">
        <v>55</v>
      </c>
      <c r="C39" s="18">
        <v>63</v>
      </c>
      <c r="D39" s="38">
        <f>C39/$L$43*100</f>
        <v>2.837837837837838</v>
      </c>
      <c r="E39" s="18" t="s">
        <v>20</v>
      </c>
      <c r="F39" s="18">
        <v>76</v>
      </c>
      <c r="G39" s="38">
        <v>3.815261044176707</v>
      </c>
      <c r="H39" s="18" t="s">
        <v>20</v>
      </c>
      <c r="I39" s="18">
        <v>80</v>
      </c>
      <c r="J39" s="38">
        <v>4.016064257028113</v>
      </c>
      <c r="K39" s="18" t="s">
        <v>20</v>
      </c>
      <c r="L39" s="18">
        <v>105</v>
      </c>
      <c r="M39" s="38">
        <v>5.271084337349398</v>
      </c>
      <c r="N39" s="566" t="s">
        <v>20</v>
      </c>
    </row>
    <row r="40" spans="1:14" ht="19.5" customHeight="1">
      <c r="A40" s="806" t="s">
        <v>50</v>
      </c>
      <c r="B40" s="18" t="s">
        <v>54</v>
      </c>
      <c r="C40" s="9" t="s">
        <v>20</v>
      </c>
      <c r="D40" s="37" t="s">
        <v>20</v>
      </c>
      <c r="E40" s="18" t="s">
        <v>20</v>
      </c>
      <c r="F40" s="9">
        <v>0</v>
      </c>
      <c r="G40" s="37" t="s">
        <v>20</v>
      </c>
      <c r="H40" s="18" t="s">
        <v>20</v>
      </c>
      <c r="I40" s="9">
        <v>7</v>
      </c>
      <c r="J40" s="37" t="s">
        <v>20</v>
      </c>
      <c r="K40" s="18" t="s">
        <v>20</v>
      </c>
      <c r="L40" s="9">
        <v>8</v>
      </c>
      <c r="M40" s="37" t="s">
        <v>20</v>
      </c>
      <c r="N40" s="566" t="s">
        <v>20</v>
      </c>
    </row>
    <row r="41" spans="1:14" ht="19.5" customHeight="1">
      <c r="A41" s="806"/>
      <c r="B41" s="18" t="s">
        <v>55</v>
      </c>
      <c r="C41" s="18">
        <v>2</v>
      </c>
      <c r="D41" s="38">
        <f>C41/$L$43*100</f>
        <v>0.09009009009009009</v>
      </c>
      <c r="E41" s="18" t="s">
        <v>20</v>
      </c>
      <c r="F41" s="18">
        <v>0</v>
      </c>
      <c r="G41" s="38">
        <v>0</v>
      </c>
      <c r="H41" s="18" t="s">
        <v>20</v>
      </c>
      <c r="I41" s="18">
        <v>1</v>
      </c>
      <c r="J41" s="38">
        <v>0.0502008032128514</v>
      </c>
      <c r="K41" s="18" t="s">
        <v>20</v>
      </c>
      <c r="L41" s="18">
        <v>4</v>
      </c>
      <c r="M41" s="38">
        <v>0.2008032128514056</v>
      </c>
      <c r="N41" s="566" t="s">
        <v>20</v>
      </c>
    </row>
    <row r="42" spans="1:14" ht="19.5" customHeight="1">
      <c r="A42" s="420" t="s">
        <v>644</v>
      </c>
      <c r="B42" s="410"/>
      <c r="C42" s="9" t="s">
        <v>20</v>
      </c>
      <c r="D42" s="37" t="s">
        <v>20</v>
      </c>
      <c r="E42" s="410"/>
      <c r="F42" s="9">
        <v>7</v>
      </c>
      <c r="G42" s="37" t="s">
        <v>20</v>
      </c>
      <c r="H42" s="410"/>
      <c r="I42" s="9">
        <v>11</v>
      </c>
      <c r="J42" s="37" t="s">
        <v>20</v>
      </c>
      <c r="K42" s="410"/>
      <c r="L42" s="9">
        <v>6</v>
      </c>
      <c r="M42" s="37" t="s">
        <v>20</v>
      </c>
      <c r="N42" s="567"/>
    </row>
    <row r="43" spans="1:14" ht="29.25" customHeight="1" thickBot="1">
      <c r="A43" s="90" t="s">
        <v>24</v>
      </c>
      <c r="B43" s="91"/>
      <c r="C43" s="109">
        <f>SUM(C8:C41)</f>
        <v>1946</v>
      </c>
      <c r="D43" s="115">
        <f>SUM(D8:D41)</f>
        <v>88.54559595566789</v>
      </c>
      <c r="E43" s="109">
        <f>SUM(E8:E41)</f>
        <v>0</v>
      </c>
      <c r="F43" s="109">
        <v>1953</v>
      </c>
      <c r="G43" s="115">
        <v>95.4547838049587</v>
      </c>
      <c r="H43" s="109">
        <v>1</v>
      </c>
      <c r="I43" s="109">
        <v>1882</v>
      </c>
      <c r="J43" s="115">
        <v>87.47620663312122</v>
      </c>
      <c r="K43" s="109">
        <v>0</v>
      </c>
      <c r="L43" s="109">
        <v>2220</v>
      </c>
      <c r="M43" s="115">
        <v>104.02501899489852</v>
      </c>
      <c r="N43" s="568">
        <v>0</v>
      </c>
    </row>
    <row r="44" spans="1:14" ht="14.25" customHeight="1" thickTop="1">
      <c r="A44" s="780"/>
      <c r="B44" s="780"/>
      <c r="C44" s="780"/>
      <c r="D44" s="780"/>
      <c r="E44" s="780"/>
      <c r="F44" s="780"/>
      <c r="G44" s="780"/>
      <c r="H44" s="780"/>
      <c r="I44" s="780"/>
      <c r="J44" s="780"/>
      <c r="K44" s="780"/>
      <c r="L44" s="780"/>
      <c r="M44" s="780"/>
      <c r="N44" s="780"/>
    </row>
    <row r="45" spans="1:14" ht="14.25" customHeight="1">
      <c r="A45" s="775" t="s">
        <v>825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</row>
    <row r="46" spans="1:14" ht="14.25" customHeight="1">
      <c r="A46" s="775" t="s">
        <v>919</v>
      </c>
      <c r="B46" s="780"/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</row>
    <row r="47" spans="1:18" ht="14.25" customHeight="1">
      <c r="A47" s="777" t="s">
        <v>912</v>
      </c>
      <c r="B47" s="777"/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</row>
    <row r="48" spans="1:14" ht="14.25" customHeight="1">
      <c r="A48" s="776" t="s">
        <v>386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</row>
    <row r="51" spans="2:3" ht="12.75">
      <c r="B51" s="764" t="s">
        <v>259</v>
      </c>
      <c r="C51" s="764"/>
    </row>
  </sheetData>
  <sheetProtection/>
  <mergeCells count="25">
    <mergeCell ref="A2:N2"/>
    <mergeCell ref="A3:N5"/>
    <mergeCell ref="A6:A7"/>
    <mergeCell ref="B6:B7"/>
    <mergeCell ref="L6:N6"/>
    <mergeCell ref="A13:A14"/>
    <mergeCell ref="C6:E6"/>
    <mergeCell ref="F6:H6"/>
    <mergeCell ref="I6:K6"/>
    <mergeCell ref="A9:A10"/>
    <mergeCell ref="A11:A12"/>
    <mergeCell ref="A16:A17"/>
    <mergeCell ref="A46:N46"/>
    <mergeCell ref="A45:N45"/>
    <mergeCell ref="B34:B36"/>
    <mergeCell ref="A40:A41"/>
    <mergeCell ref="A18:A19"/>
    <mergeCell ref="A48:N48"/>
    <mergeCell ref="B51:C51"/>
    <mergeCell ref="A47:R47"/>
    <mergeCell ref="B20:B28"/>
    <mergeCell ref="A29:A30"/>
    <mergeCell ref="A32:A33"/>
    <mergeCell ref="A44:N44"/>
    <mergeCell ref="A38:A39"/>
  </mergeCells>
  <hyperlinks>
    <hyperlink ref="A1" r:id="rId1" display="http://kayham.erciyes.edu.tr/"/>
  </hyperlinks>
  <printOptions/>
  <pageMargins left="0.93" right="0.16" top="0.17" bottom="0.06" header="0.08" footer="0.02"/>
  <pageSetup fitToHeight="1" fitToWidth="1" horizontalDpi="300" verticalDpi="300" orientation="landscape" paperSize="9" scale="5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9.125" style="0" customWidth="1"/>
    <col min="7" max="7" width="9.125" style="70" customWidth="1"/>
  </cols>
  <sheetData>
    <row r="1" spans="1:14" ht="13.5" thickBot="1">
      <c r="A1" s="66" t="s">
        <v>262</v>
      </c>
      <c r="N1" s="291" t="s">
        <v>261</v>
      </c>
    </row>
    <row r="2" spans="1:14" ht="21.75" customHeight="1" thickBot="1" thickTop="1">
      <c r="A2" s="765" t="s">
        <v>101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19.5" customHeight="1">
      <c r="A3" s="843" t="s">
        <v>706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5"/>
    </row>
    <row r="4" spans="1:14" ht="18" customHeight="1">
      <c r="A4" s="846"/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8"/>
    </row>
    <row r="5" spans="1:14" ht="18" customHeight="1" thickBot="1">
      <c r="A5" s="849"/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1"/>
    </row>
    <row r="6" spans="1:14" ht="33.75" customHeight="1" thickBot="1">
      <c r="A6" s="838" t="s">
        <v>58</v>
      </c>
      <c r="B6" s="852" t="s">
        <v>18</v>
      </c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4"/>
    </row>
    <row r="7" spans="1:14" ht="25.5" customHeight="1" thickBot="1">
      <c r="A7" s="839"/>
      <c r="B7" s="285">
        <v>2002</v>
      </c>
      <c r="C7" s="286">
        <v>2003</v>
      </c>
      <c r="D7" s="286">
        <v>2004</v>
      </c>
      <c r="E7" s="286">
        <v>2005</v>
      </c>
      <c r="F7" s="286">
        <v>2006</v>
      </c>
      <c r="G7" s="286">
        <v>2007</v>
      </c>
      <c r="H7" s="286">
        <v>2008</v>
      </c>
      <c r="I7" s="286">
        <v>2009</v>
      </c>
      <c r="J7" s="286">
        <v>2010</v>
      </c>
      <c r="K7" s="286">
        <v>2011</v>
      </c>
      <c r="L7" s="286">
        <v>2012</v>
      </c>
      <c r="M7" s="286">
        <v>2013</v>
      </c>
      <c r="N7" s="569">
        <v>2014</v>
      </c>
    </row>
    <row r="8" spans="1:14" ht="25.5" customHeight="1">
      <c r="A8" s="276" t="s">
        <v>59</v>
      </c>
      <c r="B8" s="136">
        <v>3760</v>
      </c>
      <c r="C8" s="136">
        <v>11932</v>
      </c>
      <c r="D8" s="136">
        <v>7550</v>
      </c>
      <c r="E8" s="136">
        <v>6691</v>
      </c>
      <c r="F8" s="268">
        <v>11289</v>
      </c>
      <c r="G8" s="163">
        <v>19069</v>
      </c>
      <c r="H8" s="268">
        <v>9370</v>
      </c>
      <c r="I8" s="268">
        <v>88106</v>
      </c>
      <c r="J8" s="268" t="s">
        <v>20</v>
      </c>
      <c r="K8" s="268">
        <v>2294</v>
      </c>
      <c r="L8" s="268" t="s">
        <v>20</v>
      </c>
      <c r="M8" s="268" t="s">
        <v>20</v>
      </c>
      <c r="N8" s="570" t="s">
        <v>20</v>
      </c>
    </row>
    <row r="9" spans="1:14" ht="25.5" customHeight="1">
      <c r="A9" s="22" t="s">
        <v>60</v>
      </c>
      <c r="B9" s="8">
        <v>309</v>
      </c>
      <c r="C9" s="8">
        <v>849</v>
      </c>
      <c r="D9" s="8">
        <v>569</v>
      </c>
      <c r="E9" s="8">
        <v>249</v>
      </c>
      <c r="F9" s="71">
        <v>795</v>
      </c>
      <c r="G9" s="68">
        <v>806</v>
      </c>
      <c r="H9" s="71">
        <v>258</v>
      </c>
      <c r="I9" s="71">
        <v>1485</v>
      </c>
      <c r="J9" s="71" t="s">
        <v>20</v>
      </c>
      <c r="K9" s="71" t="s">
        <v>20</v>
      </c>
      <c r="L9" s="71" t="s">
        <v>20</v>
      </c>
      <c r="M9" s="71" t="s">
        <v>20</v>
      </c>
      <c r="N9" s="571" t="s">
        <v>20</v>
      </c>
    </row>
    <row r="10" spans="1:14" ht="25.5" customHeight="1">
      <c r="A10" s="22" t="s">
        <v>61</v>
      </c>
      <c r="B10" s="8">
        <v>19</v>
      </c>
      <c r="C10" s="8">
        <v>64</v>
      </c>
      <c r="D10" s="8">
        <v>26</v>
      </c>
      <c r="E10" s="8">
        <v>46</v>
      </c>
      <c r="F10" s="71">
        <v>443</v>
      </c>
      <c r="G10" s="68">
        <v>513</v>
      </c>
      <c r="H10" s="71">
        <v>182</v>
      </c>
      <c r="I10" s="71">
        <v>519</v>
      </c>
      <c r="J10" s="71" t="s">
        <v>20</v>
      </c>
      <c r="K10" s="71" t="s">
        <v>20</v>
      </c>
      <c r="L10" s="71" t="s">
        <v>20</v>
      </c>
      <c r="M10" s="71" t="s">
        <v>20</v>
      </c>
      <c r="N10" s="571" t="s">
        <v>20</v>
      </c>
    </row>
    <row r="11" spans="1:14" ht="25.5" customHeight="1">
      <c r="A11" s="22" t="s">
        <v>62</v>
      </c>
      <c r="B11" s="8">
        <v>617</v>
      </c>
      <c r="C11" s="8">
        <v>861</v>
      </c>
      <c r="D11" s="8">
        <v>2066</v>
      </c>
      <c r="E11" s="8">
        <v>3049</v>
      </c>
      <c r="F11" s="71">
        <v>5080</v>
      </c>
      <c r="G11" s="71" t="s">
        <v>20</v>
      </c>
      <c r="H11" s="71" t="s">
        <v>20</v>
      </c>
      <c r="I11" s="26" t="s">
        <v>20</v>
      </c>
      <c r="J11" s="71" t="s">
        <v>20</v>
      </c>
      <c r="K11" s="9">
        <v>255</v>
      </c>
      <c r="L11" s="9" t="s">
        <v>20</v>
      </c>
      <c r="M11" s="9" t="s">
        <v>20</v>
      </c>
      <c r="N11" s="572" t="s">
        <v>20</v>
      </c>
    </row>
    <row r="12" spans="1:14" ht="25.5" customHeight="1" thickBot="1">
      <c r="A12" s="278" t="s">
        <v>63</v>
      </c>
      <c r="B12" s="269">
        <v>43</v>
      </c>
      <c r="C12" s="269">
        <v>210</v>
      </c>
      <c r="D12" s="269">
        <v>593</v>
      </c>
      <c r="E12" s="270" t="s">
        <v>20</v>
      </c>
      <c r="F12" s="270" t="s">
        <v>20</v>
      </c>
      <c r="G12" s="270" t="s">
        <v>20</v>
      </c>
      <c r="H12" s="270" t="s">
        <v>20</v>
      </c>
      <c r="I12" s="270" t="s">
        <v>20</v>
      </c>
      <c r="J12" s="270" t="s">
        <v>20</v>
      </c>
      <c r="K12" s="270">
        <v>57</v>
      </c>
      <c r="L12" s="270" t="s">
        <v>20</v>
      </c>
      <c r="M12" s="270" t="s">
        <v>20</v>
      </c>
      <c r="N12" s="573" t="s">
        <v>20</v>
      </c>
    </row>
    <row r="13" spans="1:14" ht="25.5" customHeight="1" thickBot="1">
      <c r="A13" s="840" t="s">
        <v>56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2"/>
    </row>
    <row r="14" spans="1:14" ht="25.5" customHeight="1">
      <c r="A14" s="276" t="s">
        <v>64</v>
      </c>
      <c r="B14" s="136">
        <v>387</v>
      </c>
      <c r="C14" s="136">
        <v>1487</v>
      </c>
      <c r="D14" s="136">
        <v>4372</v>
      </c>
      <c r="E14" s="136">
        <v>4740</v>
      </c>
      <c r="F14" s="268">
        <v>9658</v>
      </c>
      <c r="G14" s="163">
        <v>16099</v>
      </c>
      <c r="H14" s="268">
        <v>11635</v>
      </c>
      <c r="I14" s="268">
        <v>12229</v>
      </c>
      <c r="J14" s="268" t="s">
        <v>20</v>
      </c>
      <c r="K14" s="268" t="s">
        <v>20</v>
      </c>
      <c r="L14" s="268" t="s">
        <v>20</v>
      </c>
      <c r="M14" s="268" t="s">
        <v>20</v>
      </c>
      <c r="N14" s="277" t="s">
        <v>20</v>
      </c>
    </row>
    <row r="15" spans="1:14" ht="25.5" customHeight="1">
      <c r="A15" s="22" t="s">
        <v>72</v>
      </c>
      <c r="B15" s="8">
        <v>232</v>
      </c>
      <c r="C15" s="8">
        <v>508</v>
      </c>
      <c r="D15" s="8">
        <v>2465</v>
      </c>
      <c r="E15" s="8">
        <v>1967</v>
      </c>
      <c r="F15" s="71">
        <v>4202</v>
      </c>
      <c r="G15" s="68">
        <v>5691</v>
      </c>
      <c r="H15" s="71">
        <v>4047</v>
      </c>
      <c r="I15" s="71">
        <v>3442</v>
      </c>
      <c r="J15" s="71" t="s">
        <v>20</v>
      </c>
      <c r="K15" s="71" t="s">
        <v>20</v>
      </c>
      <c r="L15" s="71" t="s">
        <v>20</v>
      </c>
      <c r="M15" s="71" t="s">
        <v>20</v>
      </c>
      <c r="N15" s="44" t="s">
        <v>20</v>
      </c>
    </row>
    <row r="16" spans="1:14" ht="25.5" customHeight="1">
      <c r="A16" s="22" t="s">
        <v>65</v>
      </c>
      <c r="B16" s="8">
        <v>584</v>
      </c>
      <c r="C16" s="8">
        <v>2382</v>
      </c>
      <c r="D16" s="8">
        <v>7699</v>
      </c>
      <c r="E16" s="8">
        <v>8189</v>
      </c>
      <c r="F16" s="71">
        <v>16805</v>
      </c>
      <c r="G16" s="68">
        <v>26532</v>
      </c>
      <c r="H16" s="71">
        <v>20461</v>
      </c>
      <c r="I16" s="71">
        <v>19169</v>
      </c>
      <c r="J16" s="71" t="s">
        <v>20</v>
      </c>
      <c r="K16" s="71" t="s">
        <v>20</v>
      </c>
      <c r="L16" s="71" t="s">
        <v>20</v>
      </c>
      <c r="M16" s="71" t="s">
        <v>20</v>
      </c>
      <c r="N16" s="44" t="s">
        <v>20</v>
      </c>
    </row>
    <row r="17" spans="1:14" ht="25.5" customHeight="1">
      <c r="A17" s="22" t="s">
        <v>66</v>
      </c>
      <c r="B17" s="8">
        <v>643</v>
      </c>
      <c r="C17" s="8">
        <v>1204</v>
      </c>
      <c r="D17" s="8">
        <v>9299</v>
      </c>
      <c r="E17" s="8">
        <v>10077</v>
      </c>
      <c r="F17" s="71">
        <v>23864</v>
      </c>
      <c r="G17" s="68">
        <v>34027</v>
      </c>
      <c r="H17" s="71">
        <v>23025</v>
      </c>
      <c r="I17" s="71">
        <v>18524</v>
      </c>
      <c r="J17" s="71" t="s">
        <v>20</v>
      </c>
      <c r="K17" s="71" t="s">
        <v>20</v>
      </c>
      <c r="L17" s="71" t="s">
        <v>20</v>
      </c>
      <c r="M17" s="71" t="s">
        <v>20</v>
      </c>
      <c r="N17" s="44" t="s">
        <v>20</v>
      </c>
    </row>
    <row r="18" spans="1:14" ht="25.5" customHeight="1" thickBot="1">
      <c r="A18" s="278" t="s">
        <v>67</v>
      </c>
      <c r="B18" s="269">
        <v>828</v>
      </c>
      <c r="C18" s="269">
        <v>4978</v>
      </c>
      <c r="D18" s="269">
        <v>21061</v>
      </c>
      <c r="E18" s="269">
        <v>23496</v>
      </c>
      <c r="F18" s="270">
        <v>49801</v>
      </c>
      <c r="G18" s="174">
        <v>81242</v>
      </c>
      <c r="H18" s="270">
        <v>56255</v>
      </c>
      <c r="I18" s="270">
        <v>52043</v>
      </c>
      <c r="J18" s="270" t="s">
        <v>20</v>
      </c>
      <c r="K18" s="270" t="s">
        <v>20</v>
      </c>
      <c r="L18" s="270" t="s">
        <v>20</v>
      </c>
      <c r="M18" s="270" t="s">
        <v>20</v>
      </c>
      <c r="N18" s="279" t="s">
        <v>20</v>
      </c>
    </row>
    <row r="19" spans="1:14" ht="25.5" customHeight="1" thickBot="1">
      <c r="A19" s="840" t="s">
        <v>73</v>
      </c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2"/>
    </row>
    <row r="20" spans="1:14" ht="25.5" customHeight="1">
      <c r="A20" s="280" t="s">
        <v>74</v>
      </c>
      <c r="B20" s="271">
        <v>1998</v>
      </c>
      <c r="C20" s="271">
        <v>3352</v>
      </c>
      <c r="D20" s="271">
        <v>1772</v>
      </c>
      <c r="E20" s="272" t="s">
        <v>20</v>
      </c>
      <c r="F20" s="129" t="s">
        <v>20</v>
      </c>
      <c r="G20" s="272" t="s">
        <v>20</v>
      </c>
      <c r="H20" s="272" t="s">
        <v>20</v>
      </c>
      <c r="I20" s="272" t="s">
        <v>20</v>
      </c>
      <c r="J20" s="272" t="s">
        <v>20</v>
      </c>
      <c r="K20" s="433" t="s">
        <v>20</v>
      </c>
      <c r="L20" s="433" t="s">
        <v>20</v>
      </c>
      <c r="M20" s="433" t="s">
        <v>20</v>
      </c>
      <c r="N20" s="281" t="s">
        <v>20</v>
      </c>
    </row>
    <row r="21" spans="1:14" ht="25.5" customHeight="1" thickBot="1">
      <c r="A21" s="282" t="s">
        <v>75</v>
      </c>
      <c r="B21" s="273">
        <v>387</v>
      </c>
      <c r="C21" s="273">
        <v>648</v>
      </c>
      <c r="D21" s="273">
        <v>612</v>
      </c>
      <c r="E21" s="274" t="s">
        <v>20</v>
      </c>
      <c r="F21" s="275" t="s">
        <v>20</v>
      </c>
      <c r="G21" s="274" t="s">
        <v>20</v>
      </c>
      <c r="H21" s="274" t="s">
        <v>20</v>
      </c>
      <c r="I21" s="274" t="s">
        <v>20</v>
      </c>
      <c r="J21" s="274" t="s">
        <v>20</v>
      </c>
      <c r="K21" s="434" t="s">
        <v>20</v>
      </c>
      <c r="L21" s="434" t="s">
        <v>20</v>
      </c>
      <c r="M21" s="434" t="s">
        <v>20</v>
      </c>
      <c r="N21" s="283" t="s">
        <v>20</v>
      </c>
    </row>
    <row r="22" spans="1:14" ht="25.5" customHeight="1" thickBot="1">
      <c r="A22" s="840" t="s">
        <v>68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2"/>
    </row>
    <row r="23" spans="1:14" ht="25.5" customHeight="1">
      <c r="A23" s="276" t="s">
        <v>69</v>
      </c>
      <c r="B23" s="136">
        <v>1778</v>
      </c>
      <c r="C23" s="136">
        <v>15197</v>
      </c>
      <c r="D23" s="136">
        <v>11339</v>
      </c>
      <c r="E23" s="136">
        <v>13104</v>
      </c>
      <c r="F23" s="129" t="s">
        <v>20</v>
      </c>
      <c r="G23" s="129" t="s">
        <v>20</v>
      </c>
      <c r="H23" s="129" t="s">
        <v>20</v>
      </c>
      <c r="I23" s="129" t="s">
        <v>20</v>
      </c>
      <c r="J23" s="129" t="s">
        <v>20</v>
      </c>
      <c r="K23" s="129" t="s">
        <v>20</v>
      </c>
      <c r="L23" s="129" t="s">
        <v>20</v>
      </c>
      <c r="M23" s="129" t="s">
        <v>20</v>
      </c>
      <c r="N23" s="284" t="s">
        <v>20</v>
      </c>
    </row>
    <row r="24" spans="1:14" ht="25.5" customHeight="1">
      <c r="A24" s="22" t="s">
        <v>70</v>
      </c>
      <c r="B24" s="8">
        <v>225</v>
      </c>
      <c r="C24" s="8">
        <v>280</v>
      </c>
      <c r="D24" s="9">
        <v>450</v>
      </c>
      <c r="E24" s="8">
        <v>799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267" t="s">
        <v>20</v>
      </c>
    </row>
    <row r="25" spans="1:14" ht="25.5" customHeight="1" thickBot="1">
      <c r="A25" s="23" t="s">
        <v>71</v>
      </c>
      <c r="B25" s="12">
        <v>387</v>
      </c>
      <c r="C25" s="12">
        <v>1621</v>
      </c>
      <c r="D25" s="12">
        <v>6102</v>
      </c>
      <c r="E25" s="12">
        <v>3853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3" t="s">
        <v>20</v>
      </c>
      <c r="N25" s="224" t="s">
        <v>20</v>
      </c>
    </row>
    <row r="26" spans="1:14" ht="14.25" customHeight="1" thickTop="1">
      <c r="A26" s="837"/>
      <c r="B26" s="837"/>
      <c r="C26" s="837"/>
      <c r="D26" s="837"/>
      <c r="E26" s="837"/>
      <c r="F26" s="837"/>
      <c r="G26" s="837"/>
      <c r="H26" s="837"/>
      <c r="I26" s="837"/>
      <c r="J26" s="837"/>
      <c r="K26" s="837"/>
      <c r="L26" s="837"/>
      <c r="M26" s="837"/>
      <c r="N26" s="837"/>
    </row>
    <row r="27" spans="1:7" ht="14.25" customHeight="1">
      <c r="A27" s="777" t="s">
        <v>57</v>
      </c>
      <c r="B27" s="777"/>
      <c r="C27" s="777"/>
      <c r="D27" s="777"/>
      <c r="E27" s="777"/>
      <c r="F27" s="777"/>
      <c r="G27" s="777"/>
    </row>
    <row r="28" spans="1:14" ht="14.25" customHeight="1">
      <c r="A28" s="855"/>
      <c r="B28" s="855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</row>
    <row r="29" spans="1:12" ht="14.25" customHeight="1">
      <c r="A29" s="774" t="s">
        <v>384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178"/>
    </row>
    <row r="30" spans="1:12" ht="14.25" customHeight="1">
      <c r="A30" s="775" t="s">
        <v>900</v>
      </c>
      <c r="B30" s="774"/>
      <c r="C30" s="774"/>
      <c r="D30" s="774"/>
      <c r="E30" s="774"/>
      <c r="F30" s="178"/>
      <c r="G30" s="178"/>
      <c r="H30" s="178"/>
      <c r="I30" s="178"/>
      <c r="J30" s="178"/>
      <c r="K30" s="178"/>
      <c r="L30" s="178"/>
    </row>
    <row r="31" spans="1:12" ht="14.25" customHeight="1">
      <c r="A31" s="781" t="s">
        <v>707</v>
      </c>
      <c r="B31" s="781"/>
      <c r="C31" s="781"/>
      <c r="D31" s="781"/>
      <c r="E31" s="781"/>
      <c r="F31" s="781"/>
      <c r="G31" s="781"/>
      <c r="H31" s="781"/>
      <c r="I31" s="781"/>
      <c r="J31" s="781"/>
      <c r="K31" s="190"/>
      <c r="L31" s="190"/>
    </row>
    <row r="32" spans="1:12" ht="14.25" customHeight="1">
      <c r="A32" s="776" t="s">
        <v>386</v>
      </c>
      <c r="B32" s="776"/>
      <c r="C32" s="776"/>
      <c r="D32" s="776"/>
      <c r="E32" s="776"/>
      <c r="F32" s="776"/>
      <c r="G32" s="776"/>
      <c r="H32" s="225"/>
      <c r="I32" s="190"/>
      <c r="J32" s="190"/>
      <c r="K32" s="190"/>
      <c r="L32" s="190"/>
    </row>
    <row r="33" spans="1:14" ht="14.25" customHeight="1">
      <c r="A33" s="793"/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</row>
    <row r="34" spans="1:8" ht="14.25" customHeight="1">
      <c r="A34" s="777" t="s">
        <v>916</v>
      </c>
      <c r="B34" s="777"/>
      <c r="C34" s="777"/>
      <c r="D34" s="777"/>
      <c r="E34" s="777"/>
      <c r="F34" s="777"/>
      <c r="G34" s="777"/>
      <c r="H34" s="777"/>
    </row>
    <row r="37" spans="3:4" ht="12.75">
      <c r="C37" s="764" t="s">
        <v>259</v>
      </c>
      <c r="D37" s="764"/>
    </row>
    <row r="52" spans="16:21" ht="12.75">
      <c r="P52" s="178"/>
      <c r="Q52" s="178"/>
      <c r="R52" s="178"/>
      <c r="S52" s="178"/>
      <c r="T52" s="178"/>
      <c r="U52" s="178"/>
    </row>
    <row r="53" spans="16:21" ht="12.75">
      <c r="P53" s="178"/>
      <c r="Q53" s="178"/>
      <c r="R53" s="178"/>
      <c r="S53" s="178"/>
      <c r="T53" s="178"/>
      <c r="U53" s="178"/>
    </row>
    <row r="54" spans="16:21" ht="12.75">
      <c r="P54" s="178"/>
      <c r="Q54" s="178"/>
      <c r="R54" s="178"/>
      <c r="S54" s="178"/>
      <c r="T54" s="178"/>
      <c r="U54" s="178"/>
    </row>
    <row r="55" spans="16:21" ht="12.75">
      <c r="P55" s="178"/>
      <c r="Q55" s="178"/>
      <c r="R55" s="178"/>
      <c r="S55" s="178"/>
      <c r="T55" s="178"/>
      <c r="U55" s="178"/>
    </row>
    <row r="56" ht="12.75" customHeight="1">
      <c r="G56"/>
    </row>
    <row r="57" ht="12.75">
      <c r="G57"/>
    </row>
  </sheetData>
  <sheetProtection/>
  <mergeCells count="17">
    <mergeCell ref="A34:H34"/>
    <mergeCell ref="C37:D37"/>
    <mergeCell ref="A27:G27"/>
    <mergeCell ref="A29:K29"/>
    <mergeCell ref="A30:E30"/>
    <mergeCell ref="A31:J31"/>
    <mergeCell ref="A32:G32"/>
    <mergeCell ref="A28:N28"/>
    <mergeCell ref="A33:N33"/>
    <mergeCell ref="A26:N26"/>
    <mergeCell ref="A6:A7"/>
    <mergeCell ref="A13:N13"/>
    <mergeCell ref="A19:N19"/>
    <mergeCell ref="A22:N22"/>
    <mergeCell ref="A2:N2"/>
    <mergeCell ref="A3:N5"/>
    <mergeCell ref="B6:N6"/>
  </mergeCells>
  <hyperlinks>
    <hyperlink ref="A1" r:id="rId1" display="http://kayham.erciyes.edu.tr/"/>
  </hyperlinks>
  <printOptions/>
  <pageMargins left="0.67" right="0.45" top="0.75" bottom="0.51" header="0.45" footer="0.31"/>
  <pageSetup fitToHeight="1" fitToWidth="1"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4.00390625" style="97" customWidth="1"/>
    <col min="2" max="2" width="14.25390625" style="97" customWidth="1"/>
    <col min="3" max="7" width="11.00390625" style="97" customWidth="1"/>
    <col min="8" max="8" width="10.375" style="97" customWidth="1"/>
    <col min="9" max="16384" width="9.125" style="97" customWidth="1"/>
  </cols>
  <sheetData>
    <row r="1" spans="1:8" ht="13.5" thickBot="1">
      <c r="A1" s="66" t="s">
        <v>262</v>
      </c>
      <c r="G1" s="97"/>
      <c r="H1" s="291" t="s">
        <v>261</v>
      </c>
    </row>
    <row r="2" spans="1:8" ht="26.25" customHeight="1" thickBot="1" thickTop="1">
      <c r="A2" s="765" t="s">
        <v>387</v>
      </c>
      <c r="B2" s="766"/>
      <c r="C2" s="766"/>
      <c r="D2" s="766"/>
      <c r="E2" s="766"/>
      <c r="F2" s="766"/>
      <c r="G2" s="766"/>
      <c r="H2" s="767"/>
    </row>
    <row r="3" spans="1:8" ht="27" customHeight="1" thickBot="1">
      <c r="A3" s="866" t="s">
        <v>389</v>
      </c>
      <c r="B3" s="867"/>
      <c r="C3" s="867"/>
      <c r="D3" s="867"/>
      <c r="E3" s="867"/>
      <c r="F3" s="867"/>
      <c r="G3" s="867"/>
      <c r="H3" s="868"/>
    </row>
    <row r="4" spans="1:8" ht="24" customHeight="1" thickBot="1">
      <c r="A4" s="859"/>
      <c r="B4" s="861"/>
      <c r="C4" s="869" t="s">
        <v>18</v>
      </c>
      <c r="D4" s="870"/>
      <c r="E4" s="870"/>
      <c r="F4" s="870"/>
      <c r="G4" s="870"/>
      <c r="H4" s="871"/>
    </row>
    <row r="5" spans="1:8" ht="28.5" customHeight="1">
      <c r="A5" s="860"/>
      <c r="B5" s="862"/>
      <c r="C5" s="288">
        <v>2003</v>
      </c>
      <c r="D5" s="289">
        <v>2004</v>
      </c>
      <c r="E5" s="289">
        <v>2005</v>
      </c>
      <c r="F5" s="288">
        <v>2006</v>
      </c>
      <c r="G5" s="289">
        <v>2007</v>
      </c>
      <c r="H5" s="290">
        <v>2008</v>
      </c>
    </row>
    <row r="6" spans="1:8" ht="24" customHeight="1">
      <c r="A6" s="858" t="s">
        <v>289</v>
      </c>
      <c r="B6" s="74" t="s">
        <v>285</v>
      </c>
      <c r="C6" s="99">
        <v>9372</v>
      </c>
      <c r="D6" s="99">
        <v>10013</v>
      </c>
      <c r="E6" s="99">
        <v>10769</v>
      </c>
      <c r="F6" s="99">
        <v>9640</v>
      </c>
      <c r="G6" s="99">
        <v>9918</v>
      </c>
      <c r="H6" s="117">
        <v>9205</v>
      </c>
    </row>
    <row r="7" spans="1:8" ht="24" customHeight="1">
      <c r="A7" s="858"/>
      <c r="B7" s="74" t="s">
        <v>286</v>
      </c>
      <c r="C7" s="99">
        <v>52210</v>
      </c>
      <c r="D7" s="99">
        <v>35330</v>
      </c>
      <c r="E7" s="99">
        <v>52457</v>
      </c>
      <c r="F7" s="99">
        <v>37484</v>
      </c>
      <c r="G7" s="99">
        <v>58953</v>
      </c>
      <c r="H7" s="117">
        <v>57645</v>
      </c>
    </row>
    <row r="8" spans="1:8" ht="24" customHeight="1">
      <c r="A8" s="858"/>
      <c r="B8" s="74" t="s">
        <v>287</v>
      </c>
      <c r="C8" s="99">
        <v>64078</v>
      </c>
      <c r="D8" s="99">
        <v>72530</v>
      </c>
      <c r="E8" s="99">
        <v>70687</v>
      </c>
      <c r="F8" s="99">
        <v>55129</v>
      </c>
      <c r="G8" s="99">
        <v>69833</v>
      </c>
      <c r="H8" s="117">
        <v>73387</v>
      </c>
    </row>
    <row r="9" spans="1:8" ht="24" customHeight="1">
      <c r="A9" s="858"/>
      <c r="B9" s="74" t="s">
        <v>320</v>
      </c>
      <c r="C9" s="99">
        <v>0</v>
      </c>
      <c r="D9" s="99">
        <v>7</v>
      </c>
      <c r="E9" s="99">
        <v>0</v>
      </c>
      <c r="F9" s="99">
        <v>0</v>
      </c>
      <c r="G9" s="99">
        <v>0</v>
      </c>
      <c r="H9" s="117">
        <v>1012</v>
      </c>
    </row>
    <row r="10" spans="1:8" ht="24" customHeight="1">
      <c r="A10" s="873" t="s">
        <v>24</v>
      </c>
      <c r="B10" s="874"/>
      <c r="C10" s="100">
        <f aca="true" t="shared" si="0" ref="C10:H10">SUM(C6:C9)</f>
        <v>125660</v>
      </c>
      <c r="D10" s="100">
        <f t="shared" si="0"/>
        <v>117880</v>
      </c>
      <c r="E10" s="100">
        <f t="shared" si="0"/>
        <v>133913</v>
      </c>
      <c r="F10" s="100">
        <f t="shared" si="0"/>
        <v>102253</v>
      </c>
      <c r="G10" s="100">
        <f t="shared" si="0"/>
        <v>138704</v>
      </c>
      <c r="H10" s="102">
        <f t="shared" si="0"/>
        <v>141249</v>
      </c>
    </row>
    <row r="11" spans="1:8" ht="24" customHeight="1">
      <c r="A11" s="877" t="s">
        <v>288</v>
      </c>
      <c r="B11" s="74" t="s">
        <v>285</v>
      </c>
      <c r="C11" s="99">
        <v>9372</v>
      </c>
      <c r="D11" s="99">
        <v>10013</v>
      </c>
      <c r="E11" s="99">
        <v>10769</v>
      </c>
      <c r="F11" s="99">
        <v>9640</v>
      </c>
      <c r="G11" s="99">
        <v>9918</v>
      </c>
      <c r="H11" s="117">
        <v>9205</v>
      </c>
    </row>
    <row r="12" spans="1:8" ht="24" customHeight="1">
      <c r="A12" s="878"/>
      <c r="B12" s="74" t="s">
        <v>286</v>
      </c>
      <c r="C12" s="99">
        <v>54833</v>
      </c>
      <c r="D12" s="99">
        <v>36041</v>
      </c>
      <c r="E12" s="99">
        <v>52939</v>
      </c>
      <c r="F12" s="99">
        <v>38011</v>
      </c>
      <c r="G12" s="99">
        <v>59114</v>
      </c>
      <c r="H12" s="117">
        <v>58022</v>
      </c>
    </row>
    <row r="13" spans="1:8" ht="24" customHeight="1">
      <c r="A13" s="878"/>
      <c r="B13" s="74" t="s">
        <v>287</v>
      </c>
      <c r="C13" s="99">
        <v>794881</v>
      </c>
      <c r="D13" s="99">
        <v>883351</v>
      </c>
      <c r="E13" s="99">
        <v>837031</v>
      </c>
      <c r="F13" s="99">
        <v>650593</v>
      </c>
      <c r="G13" s="99">
        <v>839747</v>
      </c>
      <c r="H13" s="117">
        <v>875418</v>
      </c>
    </row>
    <row r="14" spans="1:8" ht="24" customHeight="1">
      <c r="A14" s="879"/>
      <c r="B14" s="74" t="s">
        <v>320</v>
      </c>
      <c r="C14" s="99">
        <v>0</v>
      </c>
      <c r="D14" s="99">
        <v>7</v>
      </c>
      <c r="E14" s="99">
        <v>0</v>
      </c>
      <c r="F14" s="99">
        <v>0</v>
      </c>
      <c r="G14" s="99">
        <v>0</v>
      </c>
      <c r="H14" s="117">
        <v>1012</v>
      </c>
    </row>
    <row r="15" spans="1:8" ht="24" customHeight="1" thickBot="1">
      <c r="A15" s="875" t="s">
        <v>24</v>
      </c>
      <c r="B15" s="876"/>
      <c r="C15" s="101">
        <f aca="true" t="shared" si="1" ref="C15:H15">SUM(C11:C14)</f>
        <v>859086</v>
      </c>
      <c r="D15" s="101">
        <f t="shared" si="1"/>
        <v>929412</v>
      </c>
      <c r="E15" s="101">
        <f t="shared" si="1"/>
        <v>900739</v>
      </c>
      <c r="F15" s="101">
        <f t="shared" si="1"/>
        <v>698244</v>
      </c>
      <c r="G15" s="101">
        <f t="shared" si="1"/>
        <v>908779</v>
      </c>
      <c r="H15" s="103">
        <f t="shared" si="1"/>
        <v>943657</v>
      </c>
    </row>
    <row r="16" spans="1:8" ht="24" customHeight="1" thickTop="1">
      <c r="A16" s="864" t="s">
        <v>290</v>
      </c>
      <c r="B16" s="864"/>
      <c r="C16" s="864"/>
      <c r="D16" s="864"/>
      <c r="E16" s="864"/>
      <c r="F16" s="864"/>
      <c r="G16" s="864"/>
      <c r="H16" s="864"/>
    </row>
    <row r="17" spans="1:7" ht="24" customHeight="1">
      <c r="A17" s="857" t="s">
        <v>291</v>
      </c>
      <c r="B17" s="857"/>
      <c r="C17" s="857"/>
      <c r="D17" s="857"/>
      <c r="E17" s="857"/>
      <c r="F17" s="857"/>
      <c r="G17" s="857"/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11.25" customHeight="1"/>
    <row r="26" spans="1:7" ht="24.75" customHeight="1">
      <c r="A26" s="857" t="s">
        <v>288</v>
      </c>
      <c r="B26" s="857"/>
      <c r="C26" s="857"/>
      <c r="D26" s="857"/>
      <c r="E26" s="857"/>
      <c r="F26" s="857"/>
      <c r="G26" s="857"/>
    </row>
    <row r="27" ht="18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spans="1:7" ht="14.25" customHeight="1">
      <c r="A35" s="865"/>
      <c r="B35" s="865"/>
      <c r="C35" s="865"/>
      <c r="D35" s="865"/>
      <c r="E35" s="865"/>
      <c r="F35" s="865"/>
      <c r="G35" s="865"/>
    </row>
    <row r="36" spans="1:8" ht="14.25" customHeight="1">
      <c r="A36" s="863" t="s">
        <v>292</v>
      </c>
      <c r="B36" s="863"/>
      <c r="C36" s="863"/>
      <c r="D36" s="863"/>
      <c r="E36" s="863"/>
      <c r="F36" s="863"/>
      <c r="G36" s="863"/>
      <c r="H36" s="863"/>
    </row>
    <row r="37" spans="1:8" ht="14.25" customHeight="1">
      <c r="A37" s="776" t="s">
        <v>388</v>
      </c>
      <c r="B37" s="776"/>
      <c r="C37" s="776"/>
      <c r="D37" s="776"/>
      <c r="E37" s="776"/>
      <c r="F37" s="776"/>
      <c r="G37" s="776"/>
      <c r="H37" s="776"/>
    </row>
    <row r="38" spans="1:8" ht="14.25" customHeight="1">
      <c r="A38" s="863" t="s">
        <v>107</v>
      </c>
      <c r="B38" s="863"/>
      <c r="C38" s="863"/>
      <c r="D38" s="863"/>
      <c r="E38" s="863"/>
      <c r="F38" s="863"/>
      <c r="G38" s="863"/>
      <c r="H38" s="863"/>
    </row>
    <row r="39" spans="1:8" ht="14.25" customHeight="1">
      <c r="A39" s="856"/>
      <c r="B39" s="856"/>
      <c r="C39" s="856"/>
      <c r="D39" s="856"/>
      <c r="E39" s="856"/>
      <c r="F39" s="856"/>
      <c r="G39" s="856"/>
      <c r="H39" s="180"/>
    </row>
    <row r="40" spans="1:8" ht="14.25" customHeight="1">
      <c r="A40" s="872" t="s">
        <v>390</v>
      </c>
      <c r="B40" s="872"/>
      <c r="C40" s="872"/>
      <c r="D40" s="872"/>
      <c r="E40" s="872"/>
      <c r="F40" s="872"/>
      <c r="G40" s="872"/>
      <c r="H40" s="106"/>
    </row>
    <row r="41" spans="1:8" ht="14.25" customHeight="1">
      <c r="A41" s="872"/>
      <c r="B41" s="872"/>
      <c r="C41" s="872"/>
      <c r="D41" s="872"/>
      <c r="E41" s="872"/>
      <c r="F41" s="872"/>
      <c r="G41" s="872"/>
      <c r="H41" s="106"/>
    </row>
    <row r="42" spans="1:8" ht="14.25" customHeight="1">
      <c r="A42" s="872"/>
      <c r="B42" s="872"/>
      <c r="C42" s="872"/>
      <c r="D42" s="872"/>
      <c r="E42" s="872"/>
      <c r="F42" s="872"/>
      <c r="G42" s="872"/>
      <c r="H42" s="106"/>
    </row>
    <row r="43" spans="1:7" ht="14.25" customHeight="1">
      <c r="A43" s="776" t="s">
        <v>391</v>
      </c>
      <c r="B43" s="776"/>
      <c r="C43" s="776"/>
      <c r="D43" s="776"/>
      <c r="E43" s="776"/>
      <c r="F43" s="776"/>
      <c r="G43" s="776"/>
    </row>
    <row r="47" spans="3:4" ht="12.75">
      <c r="C47" s="764" t="s">
        <v>259</v>
      </c>
      <c r="D47" s="764"/>
    </row>
  </sheetData>
  <sheetProtection/>
  <mergeCells count="20">
    <mergeCell ref="A2:H2"/>
    <mergeCell ref="A3:H3"/>
    <mergeCell ref="C4:H4"/>
    <mergeCell ref="A43:G43"/>
    <mergeCell ref="C47:D47"/>
    <mergeCell ref="A40:G42"/>
    <mergeCell ref="A10:B10"/>
    <mergeCell ref="A15:B15"/>
    <mergeCell ref="A11:A14"/>
    <mergeCell ref="A38:H38"/>
    <mergeCell ref="A39:G39"/>
    <mergeCell ref="A37:H37"/>
    <mergeCell ref="A26:G26"/>
    <mergeCell ref="A17:G17"/>
    <mergeCell ref="A6:A9"/>
    <mergeCell ref="A4:A5"/>
    <mergeCell ref="B4:B5"/>
    <mergeCell ref="A36:H36"/>
    <mergeCell ref="A16:H16"/>
    <mergeCell ref="A35:G35"/>
  </mergeCells>
  <hyperlinks>
    <hyperlink ref="A1" r:id="rId1" display="http://kayham.erciyes.edu.tr/"/>
  </hyperlinks>
  <printOptions/>
  <pageMargins left="0.75" right="0.26" top="1" bottom="0.54" header="0.5" footer="0.5"/>
  <pageSetup horizontalDpi="600" verticalDpi="600" orientation="portrait" paperSize="9" scale="76" r:id="rId3"/>
  <ignoredErrors>
    <ignoredError sqref="C10:H1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1.375" style="97" customWidth="1"/>
    <col min="2" max="2" width="20.00390625" style="97" customWidth="1"/>
    <col min="3" max="3" width="16.625" style="97" customWidth="1"/>
    <col min="4" max="4" width="16.25390625" style="97" customWidth="1"/>
    <col min="5" max="8" width="16.00390625" style="97" customWidth="1"/>
    <col min="9" max="11" width="15.875" style="97" customWidth="1"/>
    <col min="12" max="16384" width="9.125" style="97" customWidth="1"/>
  </cols>
  <sheetData>
    <row r="1" spans="1:11" ht="13.5" thickBot="1">
      <c r="A1" s="66" t="s">
        <v>262</v>
      </c>
      <c r="K1" s="291" t="s">
        <v>261</v>
      </c>
    </row>
    <row r="2" spans="1:11" ht="31.5" customHeight="1" thickBot="1" thickTop="1">
      <c r="A2" s="765" t="s">
        <v>399</v>
      </c>
      <c r="B2" s="766"/>
      <c r="C2" s="766"/>
      <c r="D2" s="766"/>
      <c r="E2" s="766"/>
      <c r="F2" s="766"/>
      <c r="G2" s="766"/>
      <c r="H2" s="766"/>
      <c r="I2" s="766"/>
      <c r="J2" s="882"/>
      <c r="K2" s="767"/>
    </row>
    <row r="3" spans="1:11" ht="39.75" customHeight="1" thickBot="1">
      <c r="A3" s="878" t="s">
        <v>917</v>
      </c>
      <c r="B3" s="883"/>
      <c r="C3" s="883"/>
      <c r="D3" s="883"/>
      <c r="E3" s="883"/>
      <c r="F3" s="883"/>
      <c r="G3" s="883"/>
      <c r="H3" s="883"/>
      <c r="I3" s="883"/>
      <c r="J3" s="884"/>
      <c r="K3" s="885"/>
    </row>
    <row r="4" spans="1:11" ht="28.5" customHeight="1" thickBot="1">
      <c r="A4" s="887" t="s">
        <v>392</v>
      </c>
      <c r="B4" s="888"/>
      <c r="C4" s="438">
        <v>2009</v>
      </c>
      <c r="D4" s="188">
        <v>2010</v>
      </c>
      <c r="E4" s="438">
        <v>2011</v>
      </c>
      <c r="F4" s="438">
        <v>2012</v>
      </c>
      <c r="G4" s="438">
        <v>2013</v>
      </c>
      <c r="H4" s="438">
        <v>2014</v>
      </c>
      <c r="I4" s="438">
        <v>2015</v>
      </c>
      <c r="J4" s="438">
        <v>2016</v>
      </c>
      <c r="K4" s="574">
        <v>2017</v>
      </c>
    </row>
    <row r="5" spans="1:13" ht="28.5" customHeight="1">
      <c r="A5" s="889" t="s">
        <v>393</v>
      </c>
      <c r="B5" s="890"/>
      <c r="C5" s="496">
        <v>172400</v>
      </c>
      <c r="D5" s="496">
        <v>176148</v>
      </c>
      <c r="E5" s="497" t="s">
        <v>20</v>
      </c>
      <c r="F5" s="497" t="s">
        <v>20</v>
      </c>
      <c r="G5" s="497" t="s">
        <v>20</v>
      </c>
      <c r="H5" s="497" t="s">
        <v>20</v>
      </c>
      <c r="I5" s="497">
        <v>201853</v>
      </c>
      <c r="J5" s="163">
        <v>206902</v>
      </c>
      <c r="K5" s="575">
        <v>181431</v>
      </c>
      <c r="M5" s="296"/>
    </row>
    <row r="6" spans="1:13" ht="28.5" customHeight="1">
      <c r="A6" s="860" t="s">
        <v>394</v>
      </c>
      <c r="B6" s="862"/>
      <c r="C6" s="498">
        <v>124168</v>
      </c>
      <c r="D6" s="68">
        <v>126014</v>
      </c>
      <c r="E6" s="68">
        <v>129853</v>
      </c>
      <c r="F6" s="68">
        <v>275079</v>
      </c>
      <c r="G6" s="68">
        <v>44190</v>
      </c>
      <c r="H6" s="68">
        <v>24200</v>
      </c>
      <c r="I6" s="68">
        <v>151894</v>
      </c>
      <c r="J6" s="68">
        <v>165303</v>
      </c>
      <c r="K6" s="576">
        <v>414816</v>
      </c>
      <c r="M6" s="296"/>
    </row>
    <row r="7" spans="1:15" ht="24" customHeight="1">
      <c r="A7" s="858"/>
      <c r="B7" s="74" t="s">
        <v>285</v>
      </c>
      <c r="C7" s="99">
        <v>40441</v>
      </c>
      <c r="D7" s="99">
        <v>38815</v>
      </c>
      <c r="E7" s="99">
        <v>8867</v>
      </c>
      <c r="F7" s="99">
        <v>3593</v>
      </c>
      <c r="G7" s="99">
        <v>11755</v>
      </c>
      <c r="H7" s="99">
        <v>12030</v>
      </c>
      <c r="I7" s="99">
        <v>40971</v>
      </c>
      <c r="J7" s="99">
        <v>43580</v>
      </c>
      <c r="K7" s="577">
        <v>104963</v>
      </c>
      <c r="M7" s="296"/>
      <c r="O7" s="296"/>
    </row>
    <row r="8" spans="1:13" ht="24" customHeight="1">
      <c r="A8" s="858"/>
      <c r="B8" s="74" t="s">
        <v>286</v>
      </c>
      <c r="C8" s="99">
        <v>20408</v>
      </c>
      <c r="D8" s="99">
        <v>20986</v>
      </c>
      <c r="E8" s="99">
        <v>51514</v>
      </c>
      <c r="F8" s="99">
        <v>67359</v>
      </c>
      <c r="G8" s="99">
        <v>5404</v>
      </c>
      <c r="H8" s="99">
        <v>5900</v>
      </c>
      <c r="I8" s="99">
        <v>23911</v>
      </c>
      <c r="J8" s="99">
        <v>25890</v>
      </c>
      <c r="K8" s="577">
        <v>71833</v>
      </c>
      <c r="M8" s="296"/>
    </row>
    <row r="9" spans="1:13" ht="24" customHeight="1">
      <c r="A9" s="858"/>
      <c r="B9" s="74" t="s">
        <v>287</v>
      </c>
      <c r="C9" s="99">
        <v>51134</v>
      </c>
      <c r="D9" s="99">
        <v>52115</v>
      </c>
      <c r="E9" s="99">
        <v>67221</v>
      </c>
      <c r="F9" s="99">
        <v>201218</v>
      </c>
      <c r="G9" s="99">
        <v>21294</v>
      </c>
      <c r="H9" s="99">
        <v>22100</v>
      </c>
      <c r="I9" s="99">
        <v>84423</v>
      </c>
      <c r="J9" s="99">
        <v>92871</v>
      </c>
      <c r="K9" s="577">
        <v>229443</v>
      </c>
      <c r="M9" s="296"/>
    </row>
    <row r="10" spans="1:11" ht="24" customHeight="1">
      <c r="A10" s="858"/>
      <c r="B10" s="74" t="s">
        <v>320</v>
      </c>
      <c r="C10" s="99" t="s">
        <v>20</v>
      </c>
      <c r="D10" s="99" t="s">
        <v>20</v>
      </c>
      <c r="E10" s="99">
        <v>734</v>
      </c>
      <c r="F10" s="99" t="s">
        <v>20</v>
      </c>
      <c r="G10" s="99" t="s">
        <v>20</v>
      </c>
      <c r="H10" s="99" t="s">
        <v>20</v>
      </c>
      <c r="I10" s="99">
        <v>1699</v>
      </c>
      <c r="J10" s="99">
        <v>2618</v>
      </c>
      <c r="K10" s="577">
        <v>7309</v>
      </c>
    </row>
    <row r="11" spans="1:11" ht="24" customHeight="1">
      <c r="A11" s="858"/>
      <c r="B11" s="74" t="s">
        <v>398</v>
      </c>
      <c r="C11" s="99">
        <v>12185</v>
      </c>
      <c r="D11" s="99">
        <v>14098</v>
      </c>
      <c r="E11" s="99">
        <v>1517</v>
      </c>
      <c r="F11" s="99">
        <v>2909</v>
      </c>
      <c r="G11" s="99">
        <v>5737</v>
      </c>
      <c r="H11" s="99" t="s">
        <v>20</v>
      </c>
      <c r="I11" s="99">
        <v>890</v>
      </c>
      <c r="J11" s="99">
        <v>344</v>
      </c>
      <c r="K11" s="577">
        <v>1268</v>
      </c>
    </row>
    <row r="12" spans="1:15" ht="24.75" customHeight="1">
      <c r="A12" s="880" t="s">
        <v>395</v>
      </c>
      <c r="B12" s="881"/>
      <c r="C12" s="99">
        <v>48323</v>
      </c>
      <c r="D12" s="99">
        <v>50134</v>
      </c>
      <c r="E12" s="99" t="s">
        <v>20</v>
      </c>
      <c r="F12" s="99" t="s">
        <v>20</v>
      </c>
      <c r="G12" s="99">
        <v>14345</v>
      </c>
      <c r="H12" s="99">
        <v>9450</v>
      </c>
      <c r="I12" s="99">
        <v>3754</v>
      </c>
      <c r="J12" s="99">
        <v>1614</v>
      </c>
      <c r="K12" s="577">
        <v>6895</v>
      </c>
      <c r="O12" s="296"/>
    </row>
    <row r="13" spans="1:15" ht="24" customHeight="1">
      <c r="A13" s="880" t="s">
        <v>704</v>
      </c>
      <c r="B13" s="881"/>
      <c r="C13" s="99" t="s">
        <v>20</v>
      </c>
      <c r="D13" s="99" t="s">
        <v>20</v>
      </c>
      <c r="E13" s="99" t="s">
        <v>20</v>
      </c>
      <c r="F13" s="99" t="s">
        <v>20</v>
      </c>
      <c r="G13" s="99">
        <v>214760</v>
      </c>
      <c r="H13" s="99">
        <v>177460</v>
      </c>
      <c r="I13" s="99">
        <v>312486</v>
      </c>
      <c r="J13" s="68">
        <v>333607</v>
      </c>
      <c r="K13" s="576">
        <v>529574</v>
      </c>
      <c r="O13" s="296"/>
    </row>
    <row r="14" spans="1:15" ht="24" customHeight="1" thickBot="1">
      <c r="A14" s="895" t="s">
        <v>705</v>
      </c>
      <c r="B14" s="896"/>
      <c r="C14" s="435" t="s">
        <v>20</v>
      </c>
      <c r="D14" s="435" t="s">
        <v>20</v>
      </c>
      <c r="E14" s="435" t="s">
        <v>20</v>
      </c>
      <c r="F14" s="435" t="s">
        <v>20</v>
      </c>
      <c r="G14" s="435">
        <v>57044</v>
      </c>
      <c r="H14" s="435">
        <v>91125</v>
      </c>
      <c r="I14" s="435">
        <v>157038</v>
      </c>
      <c r="J14" s="435">
        <v>147847</v>
      </c>
      <c r="K14" s="578">
        <v>231219</v>
      </c>
      <c r="O14" s="296"/>
    </row>
    <row r="15" spans="1:11" ht="24" customHeight="1" thickBot="1">
      <c r="A15" s="891"/>
      <c r="B15" s="892"/>
      <c r="C15" s="892"/>
      <c r="D15" s="892"/>
      <c r="E15" s="892"/>
      <c r="F15" s="892"/>
      <c r="G15" s="892"/>
      <c r="H15" s="892"/>
      <c r="I15" s="892"/>
      <c r="J15" s="892"/>
      <c r="K15" s="893"/>
    </row>
    <row r="16" spans="1:11" ht="24" customHeight="1">
      <c r="A16" s="439" t="s">
        <v>396</v>
      </c>
      <c r="B16" s="436"/>
      <c r="C16" s="437">
        <v>322007</v>
      </c>
      <c r="D16" s="437">
        <v>326320</v>
      </c>
      <c r="E16" s="437">
        <v>348435</v>
      </c>
      <c r="F16" s="437"/>
      <c r="G16" s="437"/>
      <c r="H16" s="437"/>
      <c r="I16" s="437">
        <v>337787</v>
      </c>
      <c r="J16" s="437">
        <v>346316</v>
      </c>
      <c r="K16" s="584">
        <v>374131</v>
      </c>
    </row>
    <row r="17" spans="1:11" ht="24" customHeight="1" thickBot="1">
      <c r="A17" s="293" t="s">
        <v>397</v>
      </c>
      <c r="B17" s="294"/>
      <c r="C17" s="295">
        <v>228879</v>
      </c>
      <c r="D17" s="295">
        <v>262675</v>
      </c>
      <c r="E17" s="295">
        <v>267974</v>
      </c>
      <c r="F17" s="295"/>
      <c r="G17" s="295"/>
      <c r="H17" s="295"/>
      <c r="I17" s="295" t="s">
        <v>20</v>
      </c>
      <c r="J17" s="295" t="s">
        <v>20</v>
      </c>
      <c r="K17" s="585" t="s">
        <v>20</v>
      </c>
    </row>
    <row r="18" spans="1:11" ht="14.25" customHeight="1" thickTop="1">
      <c r="A18" s="886"/>
      <c r="B18" s="886"/>
      <c r="C18" s="886"/>
      <c r="D18" s="886"/>
      <c r="E18" s="886"/>
      <c r="F18" s="886"/>
      <c r="G18" s="886"/>
      <c r="H18" s="886"/>
      <c r="I18" s="886"/>
      <c r="J18" s="886"/>
      <c r="K18" s="886"/>
    </row>
    <row r="19" spans="1:8" ht="14.25" customHeight="1">
      <c r="A19" s="863" t="s">
        <v>400</v>
      </c>
      <c r="B19" s="863"/>
      <c r="C19" s="863"/>
      <c r="D19" s="863"/>
      <c r="E19" s="863"/>
      <c r="F19" s="180"/>
      <c r="G19" s="180"/>
      <c r="H19" s="180"/>
    </row>
    <row r="20" spans="1:8" ht="14.25" customHeight="1">
      <c r="A20" s="863" t="s">
        <v>918</v>
      </c>
      <c r="B20" s="863"/>
      <c r="C20" s="863"/>
      <c r="D20" s="863"/>
      <c r="E20" s="863"/>
      <c r="F20" s="180"/>
      <c r="G20" s="180"/>
      <c r="H20" s="180"/>
    </row>
    <row r="21" spans="1:12" ht="14.25" customHeight="1">
      <c r="A21" s="777" t="s">
        <v>826</v>
      </c>
      <c r="B21" s="781"/>
      <c r="C21" s="781"/>
      <c r="D21" s="781"/>
      <c r="E21" s="781"/>
      <c r="F21" s="225"/>
      <c r="G21" s="225"/>
      <c r="H21" s="225"/>
      <c r="I21" s="226"/>
      <c r="J21" s="226"/>
      <c r="K21" s="226"/>
      <c r="L21" s="226"/>
    </row>
    <row r="22" spans="1:12" ht="14.25" customHeight="1">
      <c r="A22" s="776" t="s">
        <v>386</v>
      </c>
      <c r="B22" s="776"/>
      <c r="C22" s="776"/>
      <c r="D22" s="776"/>
      <c r="E22" s="776"/>
      <c r="F22" s="400"/>
      <c r="G22" s="400"/>
      <c r="H22" s="400"/>
      <c r="I22" s="15"/>
      <c r="J22" s="15"/>
      <c r="K22" s="15"/>
      <c r="L22" s="225"/>
    </row>
    <row r="23" spans="1:12" ht="14.25" customHeight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225"/>
    </row>
    <row r="24" spans="1:8" ht="14.25" customHeight="1">
      <c r="A24" s="894" t="s">
        <v>646</v>
      </c>
      <c r="B24" s="894"/>
      <c r="C24" s="894"/>
      <c r="D24" s="894"/>
      <c r="E24" s="894"/>
      <c r="F24" s="351"/>
      <c r="G24" s="351"/>
      <c r="H24" s="351"/>
    </row>
    <row r="27" spans="3:4" ht="12.75">
      <c r="C27" s="764" t="s">
        <v>259</v>
      </c>
      <c r="D27" s="764"/>
    </row>
    <row r="34" spans="15:17" ht="12.75">
      <c r="O34" s="190"/>
      <c r="P34" s="190"/>
      <c r="Q34" s="190"/>
    </row>
    <row r="35" spans="15:17" ht="12.75">
      <c r="O35" s="190"/>
      <c r="P35" s="190"/>
      <c r="Q35" s="190"/>
    </row>
  </sheetData>
  <sheetProtection/>
  <mergeCells count="18">
    <mergeCell ref="C27:D27"/>
    <mergeCell ref="A4:B4"/>
    <mergeCell ref="A5:B5"/>
    <mergeCell ref="A6:B6"/>
    <mergeCell ref="A7:A11"/>
    <mergeCell ref="A15:K15"/>
    <mergeCell ref="A24:E24"/>
    <mergeCell ref="A22:E22"/>
    <mergeCell ref="A14:B14"/>
    <mergeCell ref="A13:B13"/>
    <mergeCell ref="A23:K23"/>
    <mergeCell ref="A21:E21"/>
    <mergeCell ref="A12:B12"/>
    <mergeCell ref="A19:E19"/>
    <mergeCell ref="A2:K2"/>
    <mergeCell ref="A3:K3"/>
    <mergeCell ref="A20:E20"/>
    <mergeCell ref="A18:K1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2013-04-19T08:17:58Z</cp:lastPrinted>
  <dcterms:created xsi:type="dcterms:W3CDTF">2007-03-02T10:54:26Z</dcterms:created>
  <dcterms:modified xsi:type="dcterms:W3CDTF">2022-02-21T07:50:23Z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